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7.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meliorgroep-my.sharepoint.com/personal/hvanderwoude_melioradvies_nl/Documents/Begeleidingsmaterialen/Uitwissel rekentool/"/>
    </mc:Choice>
  </mc:AlternateContent>
  <xr:revisionPtr revIDLastSave="5" documentId="8_{9CBA7DD5-8EAC-4842-8394-FDFEB720E96D}" xr6:coauthVersionLast="47" xr6:coauthVersionMax="47" xr10:uidLastSave="{95A87039-1FF9-4190-87E1-D8842F07FF5E}"/>
  <workbookProtection workbookAlgorithmName="SHA-512" workbookHashValue="Qg2TmHcgG3QY6FOeTbOQkMVhO8mMmdWcHnHn8nRGKI8g7Xw32wOFKywW5oxphZ/VcykO7h7hJtudYDpxYLfXxw==" workbookSaltValue="W/N+ZXscszq/k8FHWzdvVw==" workbookSpinCount="100000" lockStructure="1"/>
  <bookViews>
    <workbookView xWindow="-120" yWindow="-120" windowWidth="29040" windowHeight="15720" tabRatio="755" xr2:uid="{00000000-000D-0000-FFFF-FFFF00000000}"/>
  </bookViews>
  <sheets>
    <sheet name="Invoer doelen" sheetId="19" r:id="rId1"/>
    <sheet name="Invoer eindresultaten" sheetId="18" r:id="rId2"/>
    <sheet name="Invoer tussenresultaten" sheetId="17" r:id="rId3"/>
    <sheet name="Uitvoer data" sheetId="20" state="hidden" r:id="rId4"/>
    <sheet name="Grafieken totaal" sheetId="22" r:id="rId5"/>
    <sheet name="Grafieken 1F per vak" sheetId="21" r:id="rId6"/>
    <sheet name="Grafieken 2F 1S per vak" sheetId="24" r:id="rId7"/>
    <sheet name="Grafieken per vak gecombineerd" sheetId="23" state="hidden" r:id="rId8"/>
    <sheet name="Verbergen" sheetId="3" state="hidden" r:id="rId9"/>
  </sheets>
  <definedNames>
    <definedName name="_xlnm.Print_Area" localSheetId="5">'Grafieken 1F per vak'!$A$1:$AC$73</definedName>
    <definedName name="_xlnm.Print_Area" localSheetId="6">'Grafieken 2F 1S per vak'!$A$1:$AC$72</definedName>
    <definedName name="_xlnm.Print_Area" localSheetId="4">'Grafieken totaal'!$A$1:$S$73</definedName>
    <definedName name="waard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 i="24" l="1"/>
  <c r="D1" i="24"/>
  <c r="D2" i="21"/>
  <c r="B2" i="21"/>
  <c r="D1" i="21"/>
  <c r="B1" i="21"/>
  <c r="D3" i="22"/>
  <c r="B3" i="22"/>
  <c r="D2" i="22"/>
  <c r="B2" i="22"/>
  <c r="AC36" i="20"/>
  <c r="AC37" i="20"/>
  <c r="AC38" i="20"/>
  <c r="AC39" i="20"/>
  <c r="AC35" i="20"/>
  <c r="AA36" i="20"/>
  <c r="AA37" i="20"/>
  <c r="AA38" i="20"/>
  <c r="AA39" i="20"/>
  <c r="AA35" i="20"/>
  <c r="Z36" i="20"/>
  <c r="Z37" i="20"/>
  <c r="Z38" i="20"/>
  <c r="Z39" i="20"/>
  <c r="Z35" i="20"/>
  <c r="AH40" i="20"/>
  <c r="AH39" i="20"/>
  <c r="AH38" i="20"/>
  <c r="AH37" i="20"/>
  <c r="AH36" i="20"/>
  <c r="AH35" i="20"/>
  <c r="AH34" i="20"/>
  <c r="AH22" i="20"/>
  <c r="AI40" i="20"/>
  <c r="AI39" i="20"/>
  <c r="AI38" i="20"/>
  <c r="AI37" i="20"/>
  <c r="AI36" i="20"/>
  <c r="AI35" i="20"/>
  <c r="AI34" i="20"/>
  <c r="AI29" i="20"/>
  <c r="AI28" i="20"/>
  <c r="AI27" i="20"/>
  <c r="AI26" i="20"/>
  <c r="AI25" i="20"/>
  <c r="AI24" i="20"/>
  <c r="AI23" i="20"/>
  <c r="AI22" i="20"/>
  <c r="AI12" i="20"/>
  <c r="AH29" i="20"/>
  <c r="AH28" i="20"/>
  <c r="AH27" i="20"/>
  <c r="AH26" i="20"/>
  <c r="AH25" i="20"/>
  <c r="AH24" i="20"/>
  <c r="AH23" i="20"/>
  <c r="AH12" i="20"/>
  <c r="AC24" i="20"/>
  <c r="AC25" i="20"/>
  <c r="AC26" i="20"/>
  <c r="AC27" i="20"/>
  <c r="AC28" i="20"/>
  <c r="AC23" i="20"/>
  <c r="AA24" i="20"/>
  <c r="AA25" i="20"/>
  <c r="AA26" i="20"/>
  <c r="AA27" i="20"/>
  <c r="AA28" i="20"/>
  <c r="AA23" i="20"/>
  <c r="Z24" i="20"/>
  <c r="Z25" i="20"/>
  <c r="Z26" i="20"/>
  <c r="Z27" i="20"/>
  <c r="Z28" i="20"/>
  <c r="Z23" i="20"/>
  <c r="Y40" i="20"/>
  <c r="Y39" i="20"/>
  <c r="Y38" i="20"/>
  <c r="Y37" i="20"/>
  <c r="Y36" i="20"/>
  <c r="Y35" i="20"/>
  <c r="Y34" i="20"/>
  <c r="Y22" i="20"/>
  <c r="X40" i="20"/>
  <c r="X39" i="20"/>
  <c r="X38" i="20"/>
  <c r="X37" i="20"/>
  <c r="X36" i="20"/>
  <c r="X35" i="20"/>
  <c r="X34" i="20"/>
  <c r="X22" i="20"/>
  <c r="Q40" i="20"/>
  <c r="Q39" i="20"/>
  <c r="Q38" i="20"/>
  <c r="Q37" i="20"/>
  <c r="Q36" i="20"/>
  <c r="Q35" i="20"/>
  <c r="Q34" i="20"/>
  <c r="Q22" i="20"/>
  <c r="P40" i="20"/>
  <c r="P39" i="20"/>
  <c r="P38" i="20"/>
  <c r="P37" i="20"/>
  <c r="P36" i="20"/>
  <c r="P35" i="20"/>
  <c r="P34" i="20"/>
  <c r="P22" i="20"/>
  <c r="I40" i="20"/>
  <c r="I39" i="20"/>
  <c r="I38" i="20"/>
  <c r="I37" i="20"/>
  <c r="I36" i="20"/>
  <c r="I35" i="20"/>
  <c r="I34" i="20"/>
  <c r="I22" i="20"/>
  <c r="H40" i="20"/>
  <c r="H39" i="20"/>
  <c r="H38" i="20"/>
  <c r="H37" i="20"/>
  <c r="H36" i="20"/>
  <c r="H35" i="20"/>
  <c r="H34" i="20"/>
  <c r="H22" i="20"/>
  <c r="U36" i="20"/>
  <c r="U37" i="20"/>
  <c r="U38" i="20"/>
  <c r="U39" i="20"/>
  <c r="U35" i="20"/>
  <c r="T36" i="20"/>
  <c r="T37" i="20"/>
  <c r="T38" i="20"/>
  <c r="T39" i="20"/>
  <c r="T35" i="20"/>
  <c r="S36" i="20"/>
  <c r="S37" i="20"/>
  <c r="S38" i="20"/>
  <c r="S39" i="20"/>
  <c r="S35" i="20"/>
  <c r="R36" i="20"/>
  <c r="R37" i="20"/>
  <c r="R38" i="20"/>
  <c r="R39" i="20"/>
  <c r="R35" i="20"/>
  <c r="M36" i="20"/>
  <c r="M37" i="20"/>
  <c r="M38" i="20"/>
  <c r="M39" i="20"/>
  <c r="M35" i="20"/>
  <c r="L36" i="20"/>
  <c r="L37" i="20"/>
  <c r="L38" i="20"/>
  <c r="L39" i="20"/>
  <c r="L35" i="20"/>
  <c r="K36" i="20"/>
  <c r="K37" i="20"/>
  <c r="K38" i="20"/>
  <c r="K39" i="20"/>
  <c r="K35" i="20"/>
  <c r="J36" i="20"/>
  <c r="J37" i="20"/>
  <c r="J38" i="20"/>
  <c r="J39" i="20"/>
  <c r="J35" i="20"/>
  <c r="E36" i="20"/>
  <c r="E37" i="20"/>
  <c r="E38" i="20"/>
  <c r="E39" i="20"/>
  <c r="E35" i="20"/>
  <c r="D36" i="20"/>
  <c r="D37" i="20"/>
  <c r="D38" i="20"/>
  <c r="D39" i="20"/>
  <c r="D35" i="20"/>
  <c r="C36" i="20"/>
  <c r="C37" i="20"/>
  <c r="C38" i="20"/>
  <c r="C39" i="20"/>
  <c r="C35" i="20"/>
  <c r="B36" i="20"/>
  <c r="B37" i="20"/>
  <c r="B38" i="20"/>
  <c r="B39" i="20"/>
  <c r="B35" i="20"/>
  <c r="I32" i="20"/>
  <c r="S24" i="20"/>
  <c r="S25" i="20"/>
  <c r="S26" i="20"/>
  <c r="S27" i="20"/>
  <c r="S28" i="20"/>
  <c r="S23" i="20"/>
  <c r="K24" i="20"/>
  <c r="K25" i="20"/>
  <c r="K26" i="20"/>
  <c r="K27" i="20"/>
  <c r="K28" i="20"/>
  <c r="K23" i="20"/>
  <c r="C24" i="20"/>
  <c r="C25" i="20"/>
  <c r="C26" i="20"/>
  <c r="C27" i="20"/>
  <c r="C28" i="20"/>
  <c r="C23" i="20"/>
  <c r="AI17" i="20"/>
  <c r="AI16" i="20"/>
  <c r="AI15" i="20"/>
  <c r="AI14" i="20"/>
  <c r="AI13" i="20"/>
  <c r="AH17" i="20"/>
  <c r="AH16" i="20"/>
  <c r="AH15" i="20"/>
  <c r="AH14" i="20"/>
  <c r="AH13" i="20"/>
  <c r="E6" i="20"/>
  <c r="Y17" i="20"/>
  <c r="Y16" i="20"/>
  <c r="Y15" i="20"/>
  <c r="Y14" i="20"/>
  <c r="Y13" i="20"/>
  <c r="Y12" i="20"/>
  <c r="X17" i="20"/>
  <c r="X16" i="20"/>
  <c r="X15" i="20"/>
  <c r="X14" i="20"/>
  <c r="X13" i="20"/>
  <c r="X12" i="20"/>
  <c r="Q17" i="20"/>
  <c r="Q16" i="20"/>
  <c r="Q15" i="20"/>
  <c r="Q14" i="20"/>
  <c r="Q13" i="20"/>
  <c r="Q12" i="20"/>
  <c r="P17" i="20"/>
  <c r="P16" i="20"/>
  <c r="P15" i="20"/>
  <c r="P14" i="20"/>
  <c r="P13" i="20"/>
  <c r="P12" i="20"/>
  <c r="B7" i="20"/>
  <c r="S7" i="20" s="1"/>
  <c r="B8" i="20"/>
  <c r="F6" i="20"/>
  <c r="I6" i="20"/>
  <c r="J6" i="20"/>
  <c r="M6" i="20"/>
  <c r="N6" i="20"/>
  <c r="F7" i="20"/>
  <c r="I7" i="20"/>
  <c r="J7" i="20"/>
  <c r="M7" i="20"/>
  <c r="N7" i="20"/>
  <c r="F8" i="20"/>
  <c r="I8" i="20"/>
  <c r="J8" i="20"/>
  <c r="M8" i="20"/>
  <c r="N8" i="20"/>
  <c r="E7" i="20"/>
  <c r="E8" i="20"/>
  <c r="B6" i="20"/>
  <c r="A7" i="20"/>
  <c r="A8" i="20"/>
  <c r="A6" i="20"/>
  <c r="I17" i="20"/>
  <c r="I16" i="20"/>
  <c r="I15" i="20"/>
  <c r="I20" i="20"/>
  <c r="I14" i="20"/>
  <c r="I13" i="20"/>
  <c r="I12" i="20"/>
  <c r="H17" i="20"/>
  <c r="H16" i="20"/>
  <c r="H15" i="20"/>
  <c r="H14" i="20"/>
  <c r="H13" i="20"/>
  <c r="H12" i="20"/>
  <c r="A15" i="20"/>
  <c r="A14" i="20"/>
  <c r="A13" i="20"/>
  <c r="T24" i="20"/>
  <c r="T25" i="20"/>
  <c r="T26" i="20"/>
  <c r="T27" i="20"/>
  <c r="T28" i="20"/>
  <c r="T23" i="20"/>
  <c r="L24" i="20"/>
  <c r="L25" i="20"/>
  <c r="L26" i="20"/>
  <c r="L27" i="20"/>
  <c r="L28" i="20"/>
  <c r="L23" i="20"/>
  <c r="B23" i="20"/>
  <c r="Y29" i="20"/>
  <c r="Y28" i="20"/>
  <c r="Y27" i="20"/>
  <c r="Y26" i="20"/>
  <c r="Y25" i="20"/>
  <c r="Y24" i="20"/>
  <c r="Y23" i="20"/>
  <c r="X29" i="20"/>
  <c r="X28" i="20"/>
  <c r="X27" i="20"/>
  <c r="X26" i="20"/>
  <c r="X25" i="20"/>
  <c r="X24" i="20"/>
  <c r="X23" i="20"/>
  <c r="M14" i="20" l="1"/>
  <c r="P7" i="20"/>
  <c r="AA14" i="20" s="1"/>
  <c r="E14" i="20"/>
  <c r="D6" i="20"/>
  <c r="M15" i="20"/>
  <c r="D15" i="20"/>
  <c r="J9" i="20"/>
  <c r="U14" i="20"/>
  <c r="H8" i="20"/>
  <c r="L6" i="20"/>
  <c r="T13" i="20"/>
  <c r="T15" i="20"/>
  <c r="U15" i="20"/>
  <c r="H7" i="20"/>
  <c r="T14" i="20"/>
  <c r="K8" i="20"/>
  <c r="R15" i="20" s="1"/>
  <c r="D14" i="20"/>
  <c r="S8" i="20"/>
  <c r="P8" i="20"/>
  <c r="L13" i="20"/>
  <c r="E13" i="20"/>
  <c r="R6" i="20"/>
  <c r="D7" i="20"/>
  <c r="L15" i="20"/>
  <c r="U13" i="20"/>
  <c r="R8" i="20"/>
  <c r="M13" i="20"/>
  <c r="R7" i="20"/>
  <c r="AC14" i="20" s="1"/>
  <c r="N9" i="20"/>
  <c r="P6" i="20"/>
  <c r="S6" i="20"/>
  <c r="D13" i="20"/>
  <c r="L14" i="20"/>
  <c r="G6" i="20"/>
  <c r="J13" i="20" s="1"/>
  <c r="G8" i="20"/>
  <c r="J15" i="20" s="1"/>
  <c r="F9" i="20"/>
  <c r="K7" i="20"/>
  <c r="R14" i="20" s="1"/>
  <c r="M9" i="20"/>
  <c r="E9" i="20"/>
  <c r="B9" i="20"/>
  <c r="L8" i="20"/>
  <c r="C7" i="20"/>
  <c r="C14" i="20" s="1"/>
  <c r="E15" i="20"/>
  <c r="I9" i="20"/>
  <c r="H6" i="20"/>
  <c r="D8" i="20"/>
  <c r="G7" i="20"/>
  <c r="J14" i="20" s="1"/>
  <c r="C6" i="20"/>
  <c r="C13" i="20" s="1"/>
  <c r="C8" i="20"/>
  <c r="C15" i="20" s="1"/>
  <c r="K6" i="20"/>
  <c r="R13" i="20" s="1"/>
  <c r="L7" i="20"/>
  <c r="Q29" i="20"/>
  <c r="Q28" i="20"/>
  <c r="Q27" i="20"/>
  <c r="Q26" i="20"/>
  <c r="Q25" i="20"/>
  <c r="Q24" i="20"/>
  <c r="Q23" i="20"/>
  <c r="P29" i="20"/>
  <c r="P28" i="20"/>
  <c r="P27" i="20"/>
  <c r="P26" i="20"/>
  <c r="P25" i="20"/>
  <c r="P24" i="20"/>
  <c r="P23" i="20"/>
  <c r="I29" i="20"/>
  <c r="I28" i="20"/>
  <c r="H29" i="20"/>
  <c r="H28" i="20"/>
  <c r="I27" i="20"/>
  <c r="I26" i="20"/>
  <c r="I25" i="20"/>
  <c r="I24" i="20"/>
  <c r="I23" i="20"/>
  <c r="H27" i="20"/>
  <c r="H26" i="20"/>
  <c r="H25" i="20"/>
  <c r="H24" i="20"/>
  <c r="H23" i="20"/>
  <c r="B24" i="20"/>
  <c r="B25" i="20"/>
  <c r="B26" i="20"/>
  <c r="B27" i="20"/>
  <c r="B28" i="20"/>
  <c r="R24" i="20"/>
  <c r="R25" i="20"/>
  <c r="R26" i="20"/>
  <c r="R27" i="20"/>
  <c r="R28" i="20"/>
  <c r="R23" i="20"/>
  <c r="J24" i="20"/>
  <c r="J25" i="20"/>
  <c r="J26" i="20"/>
  <c r="J27" i="20"/>
  <c r="J28" i="20"/>
  <c r="J23" i="20"/>
  <c r="E23" i="20"/>
  <c r="E24" i="20"/>
  <c r="E25" i="20"/>
  <c r="E26" i="20"/>
  <c r="E27" i="20"/>
  <c r="E28" i="20"/>
  <c r="M23" i="20"/>
  <c r="U24" i="20"/>
  <c r="U25" i="20"/>
  <c r="U26" i="20"/>
  <c r="U27" i="20"/>
  <c r="U28" i="20"/>
  <c r="U23" i="20"/>
  <c r="M24" i="20"/>
  <c r="M25" i="20"/>
  <c r="M26" i="20"/>
  <c r="M27" i="20"/>
  <c r="M28" i="20"/>
  <c r="D23" i="20"/>
  <c r="D24" i="20"/>
  <c r="D25" i="20"/>
  <c r="D26" i="20"/>
  <c r="D27" i="20"/>
  <c r="D28" i="20"/>
  <c r="I31" i="19"/>
  <c r="D3" i="17"/>
  <c r="D2" i="17"/>
  <c r="B3" i="17"/>
  <c r="B2" i="17"/>
  <c r="D3" i="18"/>
  <c r="D2" i="18"/>
  <c r="B3" i="18"/>
  <c r="B2" i="18"/>
  <c r="E1" i="20"/>
  <c r="AC15" i="20" l="1"/>
  <c r="AG22" i="20"/>
  <c r="AG40" i="20"/>
  <c r="AG39" i="20"/>
  <c r="AG38" i="20"/>
  <c r="AG37" i="20"/>
  <c r="AG36" i="20"/>
  <c r="AG35" i="20"/>
  <c r="AG34" i="20"/>
  <c r="AG29" i="20"/>
  <c r="AG12" i="20"/>
  <c r="AD40" i="20"/>
  <c r="AE40" i="20"/>
  <c r="AE29" i="20"/>
  <c r="AD29" i="20"/>
  <c r="G34" i="20"/>
  <c r="V34" i="20"/>
  <c r="AG28" i="20"/>
  <c r="AD39" i="20"/>
  <c r="AE39" i="20"/>
  <c r="AE28" i="20"/>
  <c r="AD28" i="20"/>
  <c r="G22" i="20"/>
  <c r="V22" i="20"/>
  <c r="AG27" i="20"/>
  <c r="AD38" i="20"/>
  <c r="AE38" i="20"/>
  <c r="AE27" i="20"/>
  <c r="AD27" i="20"/>
  <c r="G40" i="20"/>
  <c r="AG26" i="20"/>
  <c r="AD37" i="20"/>
  <c r="AE37" i="20"/>
  <c r="AE26" i="20"/>
  <c r="AD26" i="20"/>
  <c r="G39" i="20"/>
  <c r="V39" i="20"/>
  <c r="AG25" i="20"/>
  <c r="AD36" i="20"/>
  <c r="AE36" i="20"/>
  <c r="AE25" i="20"/>
  <c r="AD25" i="20"/>
  <c r="G38" i="20"/>
  <c r="V38" i="20"/>
  <c r="G36" i="20"/>
  <c r="AG24" i="20"/>
  <c r="AD35" i="20"/>
  <c r="AE35" i="20"/>
  <c r="AE24" i="20"/>
  <c r="AD24" i="20"/>
  <c r="G37" i="20"/>
  <c r="V37" i="20"/>
  <c r="AE34" i="20"/>
  <c r="AE23" i="20"/>
  <c r="AD23" i="20"/>
  <c r="AG23" i="20"/>
  <c r="AD34" i="20"/>
  <c r="AD22" i="20"/>
  <c r="AE22" i="20"/>
  <c r="AE12" i="20"/>
  <c r="AD12" i="20"/>
  <c r="G35" i="20"/>
  <c r="V35" i="20"/>
  <c r="V40" i="20"/>
  <c r="V36" i="20"/>
  <c r="AA13" i="20"/>
  <c r="AB15" i="20"/>
  <c r="AA15" i="20"/>
  <c r="S14" i="20"/>
  <c r="S15" i="20"/>
  <c r="S13" i="20"/>
  <c r="K14" i="20"/>
  <c r="K15" i="20"/>
  <c r="K13" i="20"/>
  <c r="L16" i="20"/>
  <c r="H9" i="20"/>
  <c r="Q7" i="20"/>
  <c r="AC13" i="20"/>
  <c r="U16" i="20"/>
  <c r="R9" i="20"/>
  <c r="B14" i="20"/>
  <c r="O7" i="20"/>
  <c r="Z14" i="20" s="1"/>
  <c r="B15" i="20"/>
  <c r="O8" i="20"/>
  <c r="Z15" i="20" s="1"/>
  <c r="L9" i="20"/>
  <c r="AB14" i="20"/>
  <c r="O6" i="20"/>
  <c r="Z13" i="20" s="1"/>
  <c r="S9" i="20"/>
  <c r="T16" i="20"/>
  <c r="P9" i="20"/>
  <c r="AB13" i="20"/>
  <c r="Q6" i="20"/>
  <c r="AG17" i="20"/>
  <c r="AG15" i="20"/>
  <c r="AE13" i="20"/>
  <c r="W12" i="20"/>
  <c r="W23" i="20" s="1"/>
  <c r="V28" i="20"/>
  <c r="O12" i="20"/>
  <c r="AG14" i="20"/>
  <c r="V17" i="20"/>
  <c r="V27" i="20"/>
  <c r="N17" i="20"/>
  <c r="V12" i="20"/>
  <c r="N12" i="20"/>
  <c r="AG16" i="20"/>
  <c r="W13" i="20"/>
  <c r="AG13" i="20"/>
  <c r="V16" i="20"/>
  <c r="V26" i="20"/>
  <c r="N16" i="20"/>
  <c r="AE15" i="20"/>
  <c r="O13" i="20"/>
  <c r="AD17" i="20"/>
  <c r="W17" i="20"/>
  <c r="V15" i="20"/>
  <c r="V25" i="20"/>
  <c r="O17" i="20"/>
  <c r="N15" i="20"/>
  <c r="AD15" i="20"/>
  <c r="W15" i="20"/>
  <c r="V23" i="20"/>
  <c r="N13" i="20"/>
  <c r="AD14" i="20"/>
  <c r="O14" i="20"/>
  <c r="AD13" i="20"/>
  <c r="AE17" i="20"/>
  <c r="AD16" i="20"/>
  <c r="W16" i="20"/>
  <c r="V14" i="20"/>
  <c r="V24" i="20"/>
  <c r="O16" i="20"/>
  <c r="N14" i="20"/>
  <c r="AE16" i="20"/>
  <c r="V13" i="20"/>
  <c r="O15" i="20"/>
  <c r="W14" i="20"/>
  <c r="AE14" i="20"/>
  <c r="V29" i="20"/>
  <c r="M16" i="20"/>
  <c r="D9" i="20"/>
  <c r="Q8" i="20"/>
  <c r="D16" i="20"/>
  <c r="B13" i="20"/>
  <c r="C9" i="20"/>
  <c r="C16" i="20" s="1"/>
  <c r="G9" i="20"/>
  <c r="J16" i="20" s="1"/>
  <c r="E16" i="20"/>
  <c r="K9" i="20"/>
  <c r="R16" i="20" s="1"/>
  <c r="F17" i="20"/>
  <c r="G23" i="20"/>
  <c r="G13" i="20"/>
  <c r="G29" i="20"/>
  <c r="G28" i="20"/>
  <c r="F13" i="20"/>
  <c r="G17" i="20"/>
  <c r="G26" i="20"/>
  <c r="G25" i="20"/>
  <c r="G12" i="20"/>
  <c r="F12" i="20"/>
  <c r="G27" i="20"/>
  <c r="G16" i="20"/>
  <c r="G15" i="20"/>
  <c r="G24" i="20"/>
  <c r="G14" i="20"/>
  <c r="F16" i="20"/>
  <c r="F15" i="20"/>
  <c r="F14" i="20"/>
  <c r="I30" i="19"/>
  <c r="J30" i="19"/>
  <c r="C30" i="19"/>
  <c r="G30" i="19"/>
  <c r="J31" i="19"/>
  <c r="E30" i="19"/>
  <c r="F30" i="19"/>
  <c r="D30" i="19"/>
  <c r="H30" i="19"/>
  <c r="AA16" i="20" l="1"/>
  <c r="S16" i="20"/>
  <c r="Q9" i="20"/>
  <c r="K16" i="20"/>
  <c r="B16" i="20"/>
  <c r="O9" i="20"/>
  <c r="Z16" i="20" s="1"/>
  <c r="AB16" i="20"/>
  <c r="AC16" i="20"/>
  <c r="W27" i="20"/>
  <c r="W24" i="20"/>
  <c r="W22" i="20"/>
  <c r="W25" i="20"/>
  <c r="W26" i="20"/>
  <c r="W28" i="20"/>
  <c r="W29" i="20"/>
  <c r="F29" i="20"/>
  <c r="F22" i="20"/>
  <c r="N29" i="20"/>
  <c r="N22" i="20"/>
  <c r="N28" i="20"/>
  <c r="N23" i="20"/>
  <c r="N27" i="20"/>
  <c r="N26" i="20"/>
  <c r="N24" i="20"/>
  <c r="N25" i="20"/>
  <c r="O27" i="20"/>
  <c r="O22" i="20"/>
  <c r="O29" i="20"/>
  <c r="O23" i="20"/>
  <c r="O28" i="20"/>
  <c r="O26" i="20"/>
  <c r="O25" i="20"/>
  <c r="O24" i="20"/>
  <c r="F28" i="20"/>
  <c r="F27" i="20"/>
  <c r="F26" i="20"/>
  <c r="F25" i="20"/>
  <c r="F24" i="20"/>
  <c r="F23" i="20"/>
  <c r="O36" i="20" l="1"/>
  <c r="O37" i="20"/>
  <c r="O38" i="20"/>
  <c r="O34" i="20"/>
  <c r="O40" i="20"/>
  <c r="O39" i="20"/>
  <c r="O35" i="20"/>
  <c r="F40" i="20"/>
  <c r="F35" i="20"/>
  <c r="F36" i="20"/>
  <c r="F37" i="20"/>
  <c r="F38" i="20"/>
  <c r="F39" i="20"/>
  <c r="F34" i="20"/>
  <c r="W36" i="20"/>
  <c r="W37" i="20"/>
  <c r="W38" i="20"/>
  <c r="W39" i="20"/>
  <c r="W34" i="20"/>
  <c r="W40" i="20"/>
  <c r="W35" i="20"/>
  <c r="N35" i="20"/>
  <c r="N36" i="20"/>
  <c r="N37" i="20"/>
  <c r="N38" i="20"/>
  <c r="N34" i="20"/>
  <c r="N40" i="20"/>
  <c r="N39" i="20"/>
</calcChain>
</file>

<file path=xl/sharedStrings.xml><?xml version="1.0" encoding="utf-8"?>
<sst xmlns="http://schemas.openxmlformats.org/spreadsheetml/2006/main" count="306" uniqueCount="102">
  <si>
    <t>Naam school:</t>
  </si>
  <si>
    <t>Ingevuld door:</t>
  </si>
  <si>
    <t>Schooljaar:</t>
  </si>
  <si>
    <t>Schoolweging:</t>
  </si>
  <si>
    <t>Lezen</t>
  </si>
  <si>
    <t>Rekenen</t>
  </si>
  <si>
    <t>Taalverzorging</t>
  </si>
  <si>
    <t>Totaal</t>
  </si>
  <si>
    <t>1F</t>
  </si>
  <si>
    <t>2F</t>
  </si>
  <si>
    <t>1S</t>
  </si>
  <si>
    <t>2F/1S</t>
  </si>
  <si>
    <t>Voer hier de eigen ambities in:</t>
  </si>
  <si>
    <t>Gewogen landelijk gemiddelde:</t>
  </si>
  <si>
    <t>Signaleringswaarde:</t>
  </si>
  <si>
    <t>Henk van der Woude</t>
  </si>
  <si>
    <t>Melior Advies</t>
  </si>
  <si>
    <t>Versie: 29-08-2025</t>
  </si>
  <si>
    <t>Toelichting:</t>
  </si>
  <si>
    <t>Vul hieronder de resultaten in van de doorstroomtoets (of tot 2023 de eindtoets). Noteer het</t>
  </si>
  <si>
    <r>
      <t xml:space="preserve">aantal leerlingen in dat referentieniveau </t>
    </r>
    <r>
      <rPr>
        <b/>
        <sz val="11"/>
        <color rgb="FF000000"/>
        <rFont val="Calibri"/>
        <family val="2"/>
      </rPr>
      <t>1F</t>
    </r>
    <r>
      <rPr>
        <sz val="11"/>
        <color rgb="FF000000"/>
        <rFont val="Calibri"/>
        <family val="2"/>
        <charset val="1"/>
      </rPr>
      <t xml:space="preserve"> en  </t>
    </r>
    <r>
      <rPr>
        <b/>
        <sz val="11"/>
        <color rgb="FF000000"/>
        <rFont val="Calibri"/>
        <family val="2"/>
      </rPr>
      <t>2F/1S</t>
    </r>
    <r>
      <rPr>
        <sz val="11"/>
        <color rgb="FF000000"/>
        <rFont val="Calibri"/>
        <family val="2"/>
        <charset val="1"/>
      </rPr>
      <t xml:space="preserve"> heeft behaald.</t>
    </r>
  </si>
  <si>
    <r>
      <rPr>
        <b/>
        <sz val="11"/>
        <color rgb="FF000000"/>
        <rFont val="Calibri"/>
        <family val="2"/>
      </rPr>
      <t>Let op:</t>
    </r>
    <r>
      <rPr>
        <sz val="11"/>
        <color rgb="FF000000"/>
        <rFont val="Calibri"/>
        <family val="2"/>
        <charset val="1"/>
      </rPr>
      <t xml:space="preserve"> leerlingen die </t>
    </r>
    <r>
      <rPr>
        <b/>
        <sz val="11"/>
        <color rgb="FF000000"/>
        <rFont val="Calibri"/>
        <family val="2"/>
      </rPr>
      <t>2F</t>
    </r>
    <r>
      <rPr>
        <sz val="11"/>
        <color rgb="FF000000"/>
        <rFont val="Calibri"/>
        <family val="2"/>
        <charset val="1"/>
      </rPr>
      <t xml:space="preserve"> of </t>
    </r>
    <r>
      <rPr>
        <b/>
        <sz val="11"/>
        <color rgb="FF000000"/>
        <rFont val="Calibri"/>
        <family val="2"/>
      </rPr>
      <t>1S</t>
    </r>
    <r>
      <rPr>
        <sz val="11"/>
        <color rgb="FF000000"/>
        <rFont val="Calibri"/>
        <family val="2"/>
        <charset val="1"/>
      </rPr>
      <t xml:space="preserve"> hebben behaald, moeten ook worden meegeteld bij 1F,</t>
    </r>
  </si>
  <si>
    <t>aangezien zij dit niveau eveneens hebben bereikt.</t>
  </si>
  <si>
    <t>Schooljaar</t>
  </si>
  <si>
    <t xml:space="preserve">Aantal </t>
  </si>
  <si>
    <t>leerlingen</t>
  </si>
  <si>
    <t>Januari / Februari</t>
  </si>
  <si>
    <t>Juni</t>
  </si>
  <si>
    <t>Leerjaar</t>
  </si>
  <si>
    <t>Aantal</t>
  </si>
  <si>
    <t>Begrijpend lezen</t>
  </si>
  <si>
    <t>Spelling</t>
  </si>
  <si>
    <t>aantal</t>
  </si>
  <si>
    <t>E</t>
  </si>
  <si>
    <t>A+B+C</t>
  </si>
  <si>
    <t>V-</t>
  </si>
  <si>
    <t>I+II</t>
  </si>
  <si>
    <t>I+II+III</t>
  </si>
  <si>
    <t>M3</t>
  </si>
  <si>
    <t>E3</t>
  </si>
  <si>
    <t>M4</t>
  </si>
  <si>
    <t>E4</t>
  </si>
  <si>
    <t>M5</t>
  </si>
  <si>
    <t>E5</t>
  </si>
  <si>
    <t>M6</t>
  </si>
  <si>
    <t>E6</t>
  </si>
  <si>
    <t>M7</t>
  </si>
  <si>
    <t>E7</t>
  </si>
  <si>
    <t>B8</t>
  </si>
  <si>
    <t>WEGING AFGEROND:</t>
  </si>
  <si>
    <t>DOORSTROOMTOETS</t>
  </si>
  <si>
    <t xml:space="preserve">aantal </t>
  </si>
  <si>
    <t>&lt;1F</t>
  </si>
  <si>
    <t>1F-2F</t>
  </si>
  <si>
    <t>1F-1S</t>
  </si>
  <si>
    <t>1F-2F/1S</t>
  </si>
  <si>
    <t>3xn</t>
  </si>
  <si>
    <t>Totaal 3jrs</t>
  </si>
  <si>
    <t>GLG 1F</t>
  </si>
  <si>
    <t>GLG 2F</t>
  </si>
  <si>
    <t>Ambitie 1F</t>
  </si>
  <si>
    <t>Ambitie 2F</t>
  </si>
  <si>
    <t>GLG 1S</t>
  </si>
  <si>
    <t>Ambitie 1S</t>
  </si>
  <si>
    <t>2F / 1S</t>
  </si>
  <si>
    <t>GLG 2F/1S</t>
  </si>
  <si>
    <t>SW 1F</t>
  </si>
  <si>
    <t>SW 2F/1S</t>
  </si>
  <si>
    <t>Ambitie 2F/1S</t>
  </si>
  <si>
    <t>3 jrs</t>
  </si>
  <si>
    <t>TUSSENRESULTATEN MIDDEN</t>
  </si>
  <si>
    <t>GLG Begrijpend lezen</t>
  </si>
  <si>
    <t>Ambitie Begrijpend lezen</t>
  </si>
  <si>
    <t>GLG Rekenen</t>
  </si>
  <si>
    <t>Ambitie Rekenen</t>
  </si>
  <si>
    <t>GLG Taalverzorging</t>
  </si>
  <si>
    <t>Ambitie Taalverzorging</t>
  </si>
  <si>
    <t>TUSSENRESULTATEN EIND</t>
  </si>
  <si>
    <t>www.melioradvies.nl</t>
  </si>
  <si>
    <t>© Melior Advies</t>
  </si>
  <si>
    <t>NB: Dit betreft alleen het domein niet-werkwoorden. De domeinen werkwoorden en interpunctie zijn hierin niet meegenomen.</t>
  </si>
  <si>
    <t>Naam school</t>
  </si>
  <si>
    <t>NB: alleen onderdeel niet-werkwoorden. De onderdelen werkwoorden en interpunctie zijn hierin niet meegenomen.</t>
  </si>
  <si>
    <t>Schoolweging</t>
  </si>
  <si>
    <t>Signaleringswaarde</t>
  </si>
  <si>
    <t>LG 1S/2F</t>
  </si>
  <si>
    <t>LG 1F</t>
  </si>
  <si>
    <t>LG1FLez</t>
  </si>
  <si>
    <t>LG2FLez</t>
  </si>
  <si>
    <t>LG1FTav</t>
  </si>
  <si>
    <t>LG2FTav</t>
  </si>
  <si>
    <t>LG1FRek</t>
  </si>
  <si>
    <t>LG1SRek</t>
  </si>
  <si>
    <t>Schooljaren</t>
  </si>
  <si>
    <t>2020-2021</t>
  </si>
  <si>
    <t>2021-2022</t>
  </si>
  <si>
    <t>2022-2023</t>
  </si>
  <si>
    <t>2023-2024</t>
  </si>
  <si>
    <t>2024-2025</t>
  </si>
  <si>
    <t>2025-2026</t>
  </si>
  <si>
    <t>2026-2027</t>
  </si>
  <si>
    <t>bijgewerkt 29-8-25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</si>
</sst>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 #,##0.00_ ;_ * \-#,##0.00_ ;_ * \-??_ ;_ @_ "/>
    <numFmt numFmtId="166" formatCode="0.0"/>
  </numFmts>
  <fonts count="10" x14ac:knownFonts="1">
    <font>
      <sz val="11"/>
      <color rgb="FF000000"/>
      <name val="Calibri"/>
      <family val="2"/>
      <charset val="1"/>
    </font>
    <font>
      <sz val="11"/>
      <color rgb="FF000000"/>
      <name val="Calibri"/>
      <family val="2"/>
      <charset val="1"/>
    </font>
    <font>
      <sz val="11"/>
      <color theme="1"/>
      <name val="Calibri"/>
      <family val="2"/>
      <charset val="1"/>
    </font>
    <font>
      <b/>
      <sz val="11"/>
      <color rgb="FF000000"/>
      <name val="Calibri"/>
      <family val="2"/>
    </font>
    <font>
      <sz val="11"/>
      <color theme="0"/>
      <name val="Calibri"/>
      <family val="2"/>
      <charset val="1"/>
    </font>
    <font>
      <b/>
      <sz val="11"/>
      <color theme="0"/>
      <name val="Calibri"/>
      <family val="2"/>
    </font>
    <font>
      <sz val="11"/>
      <color rgb="FFFF0000"/>
      <name val="Calibri"/>
      <family val="2"/>
    </font>
    <font>
      <u/>
      <sz val="11"/>
      <color theme="10"/>
      <name val="Calibri"/>
      <family val="2"/>
      <charset val="1"/>
    </font>
    <font>
      <sz val="11"/>
      <name val="Calibri"/>
      <family val="2"/>
    </font>
    <font>
      <sz val="11"/>
      <color rgb="FF000000"/>
      <name val="Calibri"/>
      <family val="2"/>
    </font>
  </fonts>
  <fills count="10">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EBC7CC"/>
        <bgColor indexed="64"/>
      </patternFill>
    </fill>
    <fill>
      <patternFill patternType="solid">
        <fgColor rgb="FFBE4C5B"/>
        <bgColor indexed="64"/>
      </patternFill>
    </fill>
    <fill>
      <patternFill patternType="solid">
        <fgColor theme="1"/>
        <bgColor indexed="64"/>
      </patternFill>
    </fill>
    <fill>
      <patternFill patternType="solid">
        <fgColor theme="5" tint="0.79998168889431442"/>
        <bgColor indexed="64"/>
      </patternFill>
    </fill>
  </fills>
  <borders count="12">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style="thick">
        <color rgb="FFA09D00"/>
      </right>
      <top/>
      <bottom/>
      <diagonal/>
    </border>
    <border>
      <left/>
      <right/>
      <top/>
      <bottom style="thick">
        <color rgb="FFA09D00"/>
      </bottom>
      <diagonal/>
    </border>
    <border>
      <left/>
      <right style="thick">
        <color rgb="FFA09D00"/>
      </right>
      <top style="thick">
        <color rgb="FFA09D00"/>
      </top>
      <bottom/>
      <diagonal/>
    </border>
    <border>
      <left/>
      <right style="thick">
        <color rgb="FFA09D00"/>
      </right>
      <top/>
      <bottom style="thick">
        <color rgb="FFA09D00"/>
      </bottom>
      <diagonal/>
    </border>
  </borders>
  <cellStyleXfs count="4">
    <xf numFmtId="0" fontId="0" fillId="0" borderId="0"/>
    <xf numFmtId="165" fontId="1" fillId="0" borderId="0" applyBorder="0" applyProtection="0"/>
    <xf numFmtId="9" fontId="1" fillId="0" borderId="0" applyBorder="0" applyProtection="0"/>
    <xf numFmtId="0" fontId="7" fillId="0" borderId="0" applyNumberFormat="0" applyFill="0" applyBorder="0" applyAlignment="0" applyProtection="0"/>
  </cellStyleXfs>
  <cellXfs count="84">
    <xf numFmtId="0" fontId="0" fillId="0" borderId="0" xfId="0"/>
    <xf numFmtId="164" fontId="0" fillId="0" borderId="0" xfId="0" applyNumberFormat="1"/>
    <xf numFmtId="164" fontId="1" fillId="0" borderId="0" xfId="2" applyNumberFormat="1"/>
    <xf numFmtId="164" fontId="0" fillId="2" borderId="0" xfId="0" applyNumberFormat="1" applyFill="1"/>
    <xf numFmtId="0" fontId="0" fillId="2" borderId="0" xfId="0" applyFill="1"/>
    <xf numFmtId="164" fontId="1" fillId="2" borderId="0" xfId="2" applyNumberFormat="1" applyFill="1"/>
    <xf numFmtId="166" fontId="0" fillId="0" borderId="0" xfId="1" applyNumberFormat="1" applyFont="1" applyBorder="1" applyProtection="1"/>
    <xf numFmtId="166" fontId="0" fillId="2" borderId="0" xfId="1" applyNumberFormat="1" applyFont="1" applyFill="1" applyBorder="1" applyProtection="1"/>
    <xf numFmtId="0" fontId="0" fillId="0" borderId="0" xfId="0" applyAlignment="1">
      <alignment horizontal="center"/>
    </xf>
    <xf numFmtId="0" fontId="3" fillId="0" borderId="0" xfId="0" applyFont="1"/>
    <xf numFmtId="166" fontId="0" fillId="0" borderId="0" xfId="0" applyNumberFormat="1"/>
    <xf numFmtId="0" fontId="4" fillId="8" borderId="0" xfId="0" applyFont="1" applyFill="1"/>
    <xf numFmtId="166" fontId="4" fillId="8" borderId="0" xfId="0" applyNumberFormat="1" applyFont="1" applyFill="1"/>
    <xf numFmtId="0" fontId="0" fillId="3" borderId="0" xfId="0" applyFill="1"/>
    <xf numFmtId="0" fontId="0" fillId="4" borderId="0" xfId="0" applyFill="1"/>
    <xf numFmtId="0" fontId="0" fillId="5" borderId="0" xfId="0" applyFill="1"/>
    <xf numFmtId="0" fontId="0" fillId="9" borderId="0" xfId="0" applyFill="1"/>
    <xf numFmtId="1" fontId="0" fillId="6" borderId="0" xfId="0" applyNumberFormat="1" applyFill="1"/>
    <xf numFmtId="1" fontId="0" fillId="3" borderId="0" xfId="0" applyNumberFormat="1" applyFill="1"/>
    <xf numFmtId="1" fontId="0" fillId="4" borderId="0" xfId="0" applyNumberFormat="1" applyFill="1"/>
    <xf numFmtId="1" fontId="0" fillId="5" borderId="0" xfId="0" applyNumberFormat="1" applyFill="1"/>
    <xf numFmtId="1" fontId="0" fillId="9" borderId="0" xfId="0" applyNumberFormat="1" applyFill="1"/>
    <xf numFmtId="0" fontId="2" fillId="9" borderId="0" xfId="0" applyFont="1" applyFill="1"/>
    <xf numFmtId="0" fontId="3" fillId="3" borderId="0" xfId="0" applyFont="1" applyFill="1"/>
    <xf numFmtId="164" fontId="1" fillId="3" borderId="0" xfId="2" applyNumberFormat="1" applyFill="1" applyProtection="1"/>
    <xf numFmtId="164" fontId="0" fillId="3" borderId="0" xfId="0" applyNumberFormat="1" applyFill="1"/>
    <xf numFmtId="164" fontId="0" fillId="4" borderId="0" xfId="0" applyNumberFormat="1" applyFill="1"/>
    <xf numFmtId="164" fontId="2" fillId="4" borderId="0" xfId="2" applyNumberFormat="1" applyFont="1" applyFill="1" applyProtection="1"/>
    <xf numFmtId="164" fontId="0" fillId="5" borderId="0" xfId="0" applyNumberFormat="1" applyFill="1"/>
    <xf numFmtId="164" fontId="2" fillId="5" borderId="0" xfId="2" applyNumberFormat="1" applyFont="1" applyFill="1" applyProtection="1"/>
    <xf numFmtId="164" fontId="0" fillId="9" borderId="0" xfId="0" applyNumberFormat="1" applyFill="1"/>
    <xf numFmtId="164" fontId="2" fillId="9" borderId="0" xfId="0" applyNumberFormat="1" applyFont="1" applyFill="1"/>
    <xf numFmtId="1" fontId="0" fillId="0" borderId="0" xfId="0" applyNumberFormat="1"/>
    <xf numFmtId="164" fontId="1" fillId="4" borderId="0" xfId="2" applyNumberFormat="1" applyFill="1" applyProtection="1"/>
    <xf numFmtId="164" fontId="1" fillId="5" borderId="0" xfId="2" applyNumberFormat="1" applyFill="1" applyProtection="1"/>
    <xf numFmtId="164" fontId="4" fillId="8" borderId="0" xfId="0" applyNumberFormat="1" applyFont="1" applyFill="1"/>
    <xf numFmtId="9" fontId="0" fillId="3" borderId="0" xfId="0" applyNumberFormat="1" applyFill="1"/>
    <xf numFmtId="9" fontId="0" fillId="4" borderId="0" xfId="0" applyNumberFormat="1" applyFill="1"/>
    <xf numFmtId="9" fontId="0" fillId="5" borderId="0" xfId="0" applyNumberFormat="1" applyFill="1"/>
    <xf numFmtId="2" fontId="0" fillId="0" borderId="0" xfId="0" applyNumberFormat="1" applyAlignment="1">
      <alignment horizontal="center"/>
    </xf>
    <xf numFmtId="164" fontId="2" fillId="0" borderId="0" xfId="0" applyNumberFormat="1" applyFont="1"/>
    <xf numFmtId="0" fontId="6" fillId="0" borderId="0" xfId="0" applyFont="1"/>
    <xf numFmtId="0" fontId="0" fillId="0" borderId="2" xfId="0" applyBorder="1"/>
    <xf numFmtId="0" fontId="0" fillId="0" borderId="3" xfId="0" applyBorder="1"/>
    <xf numFmtId="0" fontId="0" fillId="0" borderId="4" xfId="0" applyBorder="1"/>
    <xf numFmtId="0" fontId="0" fillId="0" borderId="5" xfId="0" applyBorder="1"/>
    <xf numFmtId="164" fontId="0" fillId="3" borderId="1" xfId="0" applyNumberFormat="1" applyFill="1" applyBorder="1" applyProtection="1">
      <protection locked="0"/>
    </xf>
    <xf numFmtId="164" fontId="0" fillId="4" borderId="1" xfId="0" applyNumberFormat="1" applyFill="1" applyBorder="1" applyProtection="1">
      <protection locked="0"/>
    </xf>
    <xf numFmtId="164" fontId="0" fillId="5" borderId="1" xfId="0" applyNumberFormat="1" applyFill="1" applyBorder="1" applyProtection="1">
      <protection locked="0"/>
    </xf>
    <xf numFmtId="164" fontId="0" fillId="6" borderId="1" xfId="0" applyNumberFormat="1" applyFill="1" applyBorder="1" applyProtection="1">
      <protection locked="0"/>
    </xf>
    <xf numFmtId="0" fontId="0" fillId="6" borderId="1" xfId="0" applyFill="1" applyBorder="1" applyProtection="1">
      <protection locked="0"/>
    </xf>
    <xf numFmtId="0" fontId="0" fillId="3" borderId="1" xfId="0" applyFill="1" applyBorder="1" applyProtection="1">
      <protection locked="0"/>
    </xf>
    <xf numFmtId="0" fontId="0" fillId="4" borderId="1" xfId="0" applyFill="1" applyBorder="1" applyProtection="1">
      <protection locked="0"/>
    </xf>
    <xf numFmtId="0" fontId="0" fillId="5" borderId="1" xfId="0" applyFill="1" applyBorder="1" applyProtection="1">
      <protection locked="0"/>
    </xf>
    <xf numFmtId="0" fontId="0" fillId="0" borderId="1" xfId="0" applyBorder="1"/>
    <xf numFmtId="0" fontId="0" fillId="0" borderId="1" xfId="0" applyBorder="1" applyAlignment="1">
      <alignment horizontal="center"/>
    </xf>
    <xf numFmtId="1" fontId="0" fillId="6" borderId="1" xfId="0" applyNumberFormat="1" applyFill="1" applyBorder="1" applyAlignment="1" applyProtection="1">
      <alignment horizontal="center"/>
      <protection locked="0"/>
    </xf>
    <xf numFmtId="0" fontId="0" fillId="6" borderId="1" xfId="0" applyFill="1" applyBorder="1" applyAlignment="1" applyProtection="1">
      <alignment horizontal="center"/>
      <protection locked="0"/>
    </xf>
    <xf numFmtId="0" fontId="0" fillId="3" borderId="1" xfId="0" applyFill="1" applyBorder="1" applyAlignment="1" applyProtection="1">
      <alignment horizontal="center"/>
      <protection locked="0"/>
    </xf>
    <xf numFmtId="0" fontId="0" fillId="4" borderId="1" xfId="0" applyFill="1" applyBorder="1" applyAlignment="1" applyProtection="1">
      <alignment horizontal="center"/>
      <protection locked="0"/>
    </xf>
    <xf numFmtId="0" fontId="0" fillId="5" borderId="1" xfId="0" applyFill="1" applyBorder="1" applyAlignment="1" applyProtection="1">
      <alignment horizontal="center"/>
      <protection locked="0"/>
    </xf>
    <xf numFmtId="164" fontId="0" fillId="0" borderId="1" xfId="0" applyNumberFormat="1" applyBorder="1" applyProtection="1">
      <protection hidden="1"/>
    </xf>
    <xf numFmtId="0" fontId="7" fillId="0" borderId="0" xfId="3"/>
    <xf numFmtId="2" fontId="0" fillId="0" borderId="0" xfId="0" applyNumberFormat="1" applyAlignment="1" applyProtection="1">
      <alignment horizontal="left"/>
      <protection hidden="1"/>
    </xf>
    <xf numFmtId="164" fontId="1" fillId="3" borderId="0" xfId="2" applyNumberFormat="1" applyFill="1"/>
    <xf numFmtId="164" fontId="1" fillId="9" borderId="0" xfId="2" applyNumberFormat="1" applyFill="1"/>
    <xf numFmtId="164" fontId="1" fillId="4" borderId="0" xfId="2" applyNumberFormat="1" applyFill="1"/>
    <xf numFmtId="166" fontId="0" fillId="6" borderId="1" xfId="0" applyNumberFormat="1" applyFill="1" applyBorder="1" applyAlignment="1" applyProtection="1">
      <alignment horizontal="left"/>
      <protection locked="0"/>
    </xf>
    <xf numFmtId="0" fontId="8" fillId="0" borderId="0" xfId="0" applyFont="1"/>
    <xf numFmtId="164" fontId="0" fillId="0" borderId="0" xfId="0" applyNumberFormat="1" applyProtection="1">
      <protection hidden="1"/>
    </xf>
    <xf numFmtId="0" fontId="0" fillId="0" borderId="0" xfId="0" applyAlignment="1">
      <alignment horizontal="left"/>
    </xf>
    <xf numFmtId="0" fontId="0" fillId="0" borderId="8" xfId="0" applyBorder="1"/>
    <xf numFmtId="0" fontId="0" fillId="0" borderId="9" xfId="0" applyBorder="1"/>
    <xf numFmtId="0" fontId="0" fillId="0" borderId="9" xfId="0" applyBorder="1" applyAlignment="1">
      <alignment horizontal="center"/>
    </xf>
    <xf numFmtId="0" fontId="0" fillId="0" borderId="10" xfId="0" applyBorder="1"/>
    <xf numFmtId="0" fontId="0" fillId="0" borderId="11" xfId="0" applyBorder="1"/>
    <xf numFmtId="0" fontId="9" fillId="0" borderId="0" xfId="0" applyFont="1"/>
    <xf numFmtId="164" fontId="2" fillId="2" borderId="0" xfId="2" applyNumberFormat="1" applyFont="1" applyFill="1"/>
    <xf numFmtId="0" fontId="0" fillId="6" borderId="1" xfId="0" applyFill="1" applyBorder="1" applyAlignment="1" applyProtection="1">
      <alignment horizontal="left"/>
      <protection locked="0"/>
    </xf>
    <xf numFmtId="0" fontId="0" fillId="0" borderId="0" xfId="0" applyAlignment="1">
      <alignment horizontal="left"/>
    </xf>
    <xf numFmtId="0" fontId="0" fillId="0" borderId="6" xfId="0" applyBorder="1" applyAlignment="1">
      <alignment horizontal="center"/>
    </xf>
    <xf numFmtId="0" fontId="0" fillId="0" borderId="7" xfId="0" applyBorder="1" applyAlignment="1">
      <alignment horizontal="center"/>
    </xf>
    <xf numFmtId="0" fontId="5" fillId="7" borderId="0" xfId="0" applyFont="1" applyFill="1" applyAlignment="1">
      <alignment horizontal="center"/>
    </xf>
    <xf numFmtId="0" fontId="0" fillId="0" borderId="1" xfId="0" applyBorder="1" applyAlignment="1">
      <alignment horizontal="center"/>
    </xf>
  </cellXfs>
  <cellStyles count="4">
    <cellStyle name="Hyperlink" xfId="3" builtinId="8"/>
    <cellStyle name="Komma" xfId="1" builtinId="3"/>
    <cellStyle name="Procent" xfId="2" builtinId="5"/>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9C6500"/>
      <rgbColor rgb="FF800080"/>
      <rgbColor rgb="FF008080"/>
      <rgbColor rgb="FFC0C0C0"/>
      <rgbColor rgb="FF808080"/>
      <rgbColor rgb="FF9999FF"/>
      <rgbColor rgb="FFB33B49"/>
      <rgbColor rgb="FFE7E6E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A09D00"/>
      <color rgb="FFBE4C5B"/>
      <color rgb="FFD38792"/>
      <color rgb="FFE5B9BF"/>
      <color rgb="FFEBC7CC"/>
      <color rgb="FF4E7198"/>
      <color rgb="FFA4B9D0"/>
      <color rgb="FF6B8EB3"/>
      <color rgb="FFDDD955"/>
      <color rgb="FF6100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totaal 1F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1"/>
          <c:tx>
            <c:strRef>
              <c:f>'Uitvoer data'!$AA$11</c:f>
              <c:strCache>
                <c:ptCount val="1"/>
                <c:pt idx="0">
                  <c:v>1F</c:v>
                </c:pt>
              </c:strCache>
            </c:strRef>
          </c:tx>
          <c:spPr>
            <a:solidFill>
              <a:srgbClr val="BE4C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data'!$AA$12:$AA$17</c:f>
              <c:numCache>
                <c:formatCode>0.0%</c:formatCode>
                <c:ptCount val="6"/>
                <c:pt idx="1">
                  <c:v>0</c:v>
                </c:pt>
                <c:pt idx="2">
                  <c:v>0</c:v>
                </c:pt>
                <c:pt idx="3">
                  <c:v>0</c:v>
                </c:pt>
                <c:pt idx="4">
                  <c:v>0</c:v>
                </c:pt>
              </c:numCache>
            </c:numRef>
          </c:val>
          <c:extLst>
            <c:ext xmlns:c16="http://schemas.microsoft.com/office/drawing/2014/chart" uri="{C3380CC4-5D6E-409C-BE32-E72D297353CC}">
              <c16:uniqueId val="{00000001-3106-454A-B2EA-C2B99FE04B53}"/>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6"/>
                <c:order val="0"/>
                <c:tx>
                  <c:strRef>
                    <c:extLst>
                      <c:ext uri="{02D57815-91ED-43cb-92C2-25804820EDAC}">
                        <c15:formulaRef>
                          <c15:sqref>'Uitvoer data'!$Z$11</c15:sqref>
                        </c15:formulaRef>
                      </c:ext>
                    </c:extLst>
                    <c:strCache>
                      <c:ptCount val="1"/>
                      <c:pt idx="0">
                        <c:v>&lt;1F</c:v>
                      </c:pt>
                    </c:strCache>
                  </c:strRef>
                </c:tx>
                <c:spPr>
                  <a:solidFill>
                    <a:srgbClr val="E5B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data'!$Z$12:$Z$17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2-3106-454A-B2EA-C2B99FE04B53}"/>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'Uitvoer data'!$AC$11</c15:sqref>
                        </c15:formulaRef>
                      </c:ext>
                    </c:extLst>
                    <c:strCache>
                      <c:ptCount val="1"/>
                      <c:pt idx="0">
                        <c:v>2F / 1S</c:v>
                      </c:pt>
                    </c:strCache>
                  </c:strRef>
                </c:tx>
                <c:spPr>
                  <a:solidFill>
                    <a:srgbClr val="61001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'Uitvoer data'!$A$12:$A$17</c15:sqref>
                        </c15:formulaRef>
                      </c:ext>
                    </c:extLst>
                    <c:strCache>
                      <c:ptCount val="5"/>
                      <c:pt idx="1">
                        <c:v>0</c:v>
                      </c:pt>
                      <c:pt idx="2">
                        <c:v>0</c:v>
                      </c:pt>
                      <c:pt idx="3">
                        <c:v>0</c:v>
                      </c:pt>
                      <c:pt idx="4">
                        <c:v>3 jrs</c:v>
                      </c:pt>
                    </c:strCache>
                  </c:strRef>
                </c:cat>
                <c:val>
                  <c:numRef>
                    <c:extLst xmlns:c15="http://schemas.microsoft.com/office/drawing/2012/chart">
                      <c:ext xmlns:c15="http://schemas.microsoft.com/office/drawing/2012/chart" uri="{02D57815-91ED-43cb-92C2-25804820EDAC}">
                        <c15:formulaRef>
                          <c15:sqref>'Uitvoer data'!$AC$12:$AC$17</c15:sqref>
                        </c15:formulaRef>
                      </c:ext>
                    </c:extLst>
                    <c:numCache>
                      <c:formatCode>0.0%</c:formatCode>
                      <c:ptCount val="6"/>
                      <c:pt idx="1">
                        <c:v>0</c:v>
                      </c:pt>
                      <c:pt idx="2">
                        <c:v>0</c:v>
                      </c:pt>
                      <c:pt idx="3">
                        <c:v>0</c:v>
                      </c:pt>
                      <c:pt idx="4">
                        <c:v>0</c:v>
                      </c:pt>
                    </c:numCache>
                  </c:numRef>
                </c:val>
                <c:extLst xmlns:c15="http://schemas.microsoft.com/office/drawing/2012/chart">
                  <c:ext xmlns:c16="http://schemas.microsoft.com/office/drawing/2014/chart" uri="{C3380CC4-5D6E-409C-BE32-E72D297353CC}">
                    <c16:uniqueId val="{00000000-3106-454A-B2EA-C2B99FE04B53}"/>
                  </c:ext>
                </c:extLst>
              </c15:ser>
            </c15:filteredBarSeries>
          </c:ext>
        </c:extLst>
      </c:barChart>
      <c:lineChart>
        <c:grouping val="standard"/>
        <c:varyColors val="0"/>
        <c:ser>
          <c:idx val="2"/>
          <c:order val="3"/>
          <c:tx>
            <c:strRef>
              <c:f>'Uitvoer data'!$AD$11</c:f>
              <c:strCache>
                <c:ptCount val="1"/>
                <c:pt idx="0">
                  <c:v>GLG 1F</c:v>
                </c:pt>
              </c:strCache>
            </c:strRef>
          </c:tx>
          <c:spPr>
            <a:ln w="28575" cap="rnd">
              <a:solidFill>
                <a:schemeClr val="tx1">
                  <a:lumMod val="65000"/>
                  <a:lumOff val="35000"/>
                </a:schemeClr>
              </a:solidFill>
              <a:prstDash val="solid"/>
              <a:round/>
            </a:ln>
            <a:effectLst/>
          </c:spPr>
          <c:marker>
            <c:symbol val="none"/>
          </c:marker>
          <c:val>
            <c:numRef>
              <c:f>'Uitvoer data'!$AD$12:$AD$17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106-454A-B2EA-C2B99FE04B53}"/>
            </c:ext>
          </c:extLst>
        </c:ser>
        <c:ser>
          <c:idx val="4"/>
          <c:order val="5"/>
          <c:tx>
            <c:strRef>
              <c:f>'Uitvoer data'!$AF$11</c:f>
              <c:strCache>
                <c:ptCount val="1"/>
                <c:pt idx="0">
                  <c:v>SW 1F</c:v>
                </c:pt>
              </c:strCache>
            </c:strRef>
          </c:tx>
          <c:spPr>
            <a:ln w="28575" cap="rnd">
              <a:solidFill>
                <a:srgbClr val="FF0000"/>
              </a:solidFill>
              <a:prstDash val="dash"/>
              <a:round/>
            </a:ln>
            <a:effectLst/>
          </c:spPr>
          <c:marker>
            <c:symbol val="none"/>
          </c:marker>
          <c:val>
            <c:numRef>
              <c:f>'Uitvoer data'!$AF$12:$AF$17</c:f>
              <c:numCache>
                <c:formatCode>0.0%</c:formatCode>
                <c:ptCount val="6"/>
                <c:pt idx="0">
                  <c:v>0.85</c:v>
                </c:pt>
                <c:pt idx="1">
                  <c:v>0.85</c:v>
                </c:pt>
                <c:pt idx="2">
                  <c:v>0.85</c:v>
                </c:pt>
                <c:pt idx="3">
                  <c:v>0.85</c:v>
                </c:pt>
                <c:pt idx="4">
                  <c:v>0.85</c:v>
                </c:pt>
                <c:pt idx="5">
                  <c:v>0.85</c:v>
                </c:pt>
              </c:numCache>
            </c:numRef>
          </c:val>
          <c:smooth val="0"/>
          <c:extLst>
            <c:ext xmlns:c16="http://schemas.microsoft.com/office/drawing/2014/chart" uri="{C3380CC4-5D6E-409C-BE32-E72D297353CC}">
              <c16:uniqueId val="{00000005-3106-454A-B2EA-C2B99FE04B53}"/>
            </c:ext>
          </c:extLst>
        </c:ser>
        <c:ser>
          <c:idx val="7"/>
          <c:order val="7"/>
          <c:tx>
            <c:strRef>
              <c:f>'Uitvoer data'!$AH$11</c:f>
              <c:strCache>
                <c:ptCount val="1"/>
                <c:pt idx="0">
                  <c:v>Ambitie 1F</c:v>
                </c:pt>
              </c:strCache>
            </c:strRef>
          </c:tx>
          <c:spPr>
            <a:ln w="28575" cap="rnd">
              <a:solidFill>
                <a:srgbClr val="DDD955"/>
              </a:solidFill>
              <a:prstDash val="sysDot"/>
              <a:round/>
            </a:ln>
            <a:effectLst/>
          </c:spPr>
          <c:marker>
            <c:symbol val="none"/>
          </c:marker>
          <c:val>
            <c:numRef>
              <c:f>'Uitvoer data'!$AH$12:$AH$17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6B99-4447-AF89-C04850C89752}"/>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3"/>
                <c:order val="4"/>
                <c:tx>
                  <c:strRef>
                    <c:extLst>
                      <c:ext uri="{02D57815-91ED-43cb-92C2-25804820EDAC}">
                        <c15:formulaRef>
                          <c15:sqref>'Uitvoer data'!$AE$11</c15:sqref>
                        </c15:formulaRef>
                      </c:ext>
                    </c:extLst>
                    <c:strCache>
                      <c:ptCount val="1"/>
                      <c:pt idx="0">
                        <c:v>GLG 2F/1S</c:v>
                      </c:pt>
                    </c:strCache>
                  </c:strRef>
                </c:tx>
                <c:spPr>
                  <a:ln w="28575" cap="rnd">
                    <a:solidFill>
                      <a:schemeClr val="accent6">
                        <a:lumMod val="75000"/>
                      </a:schemeClr>
                    </a:solidFill>
                    <a:prstDash val="solid"/>
                    <a:round/>
                  </a:ln>
                  <a:effectLst/>
                </c:spPr>
                <c:marker>
                  <c:symbol val="none"/>
                </c:marker>
                <c:val>
                  <c:numRef>
                    <c:extLst>
                      <c:ext uri="{02D57815-91ED-43cb-92C2-25804820EDAC}">
                        <c15:formulaRef>
                          <c15:sqref>'Uitvoer data'!$AE$12:$AE$17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3106-454A-B2EA-C2B99FE04B53}"/>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'Uitvoer data'!$AG$11</c15:sqref>
                        </c15:formulaRef>
                      </c:ext>
                    </c:extLst>
                    <c:strCache>
                      <c:ptCount val="1"/>
                      <c:pt idx="0">
                        <c:v>SW 2F/1S</c:v>
                      </c:pt>
                    </c:strCache>
                  </c:strRef>
                </c:tx>
                <c:spPr>
                  <a:ln w="28575" cap="rnd">
                    <a:solidFill>
                      <a:srgbClr val="BE4C5B"/>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'Uitvoer data'!$AG$12:$AG$17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6-3106-454A-B2EA-C2B99FE04B53}"/>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'Uitvoer data'!$AI$11</c15:sqref>
                        </c15:formulaRef>
                      </c:ext>
                    </c:extLst>
                    <c:strCache>
                      <c:ptCount val="1"/>
                      <c:pt idx="0">
                        <c:v>Ambitie 2F/1S</c:v>
                      </c:pt>
                    </c:strCache>
                  </c:strRef>
                </c:tx>
                <c:spPr>
                  <a:ln w="28575" cap="rnd">
                    <a:solidFill>
                      <a:srgbClr val="A09D0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data'!$AI$12:$AI$17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3-6B99-4447-AF89-C04850C89752}"/>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majorUnit val="0.1"/>
      </c:valAx>
      <c:spPr>
        <a:noFill/>
        <a:ln>
          <a:noFill/>
        </a:ln>
        <a:effectLst/>
      </c:spPr>
    </c:plotArea>
    <c:legend>
      <c:legendPos val="b"/>
      <c:overlay val="0"/>
      <c:spPr>
        <a:noFill/>
        <a:ln>
          <a:solidFill>
            <a:srgbClr val="A09D00"/>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 tussenresultaten 1F </a:t>
            </a:r>
            <a:r>
              <a:rPr lang="nl-NL" baseline="0"/>
              <a:t> februari-afname</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1"/>
          <c:tx>
            <c:strRef>
              <c:f>'Uitvoer data'!$AA$20</c:f>
              <c:strCache>
                <c:ptCount val="1"/>
                <c:pt idx="0">
                  <c:v>1F</c:v>
                </c:pt>
              </c:strCache>
            </c:strRef>
          </c:tx>
          <c:spPr>
            <a:solidFill>
              <a:srgbClr val="BE4C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data'!$A$22:$A$29</c:f>
              <c:strCache>
                <c:ptCount val="7"/>
                <c:pt idx="1">
                  <c:v>M3</c:v>
                </c:pt>
                <c:pt idx="2">
                  <c:v>M4</c:v>
                </c:pt>
                <c:pt idx="3">
                  <c:v>M5</c:v>
                </c:pt>
                <c:pt idx="4">
                  <c:v>M6</c:v>
                </c:pt>
                <c:pt idx="5">
                  <c:v>M7</c:v>
                </c:pt>
                <c:pt idx="6">
                  <c:v>B8</c:v>
                </c:pt>
              </c:strCache>
            </c:strRef>
          </c:cat>
          <c:val>
            <c:numRef>
              <c:f>'Uitvoer data'!$AA$22:$AA$29</c:f>
              <c:numCache>
                <c:formatCode>0.0%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1-C5B4-4055-AA9C-C65A7194D8A2}"/>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6"/>
                <c:order val="0"/>
                <c:tx>
                  <c:strRef>
                    <c:extLst>
                      <c:ext uri="{02D57815-91ED-43cb-92C2-25804820EDAC}">
                        <c15:formulaRef>
                          <c15:sqref>'Uitvoer data'!$Z$21</c15:sqref>
                        </c15:formulaRef>
                      </c:ext>
                    </c:extLst>
                    <c:strCache>
                      <c:ptCount val="1"/>
                      <c:pt idx="0">
                        <c:v>&lt;1F</c:v>
                      </c:pt>
                    </c:strCache>
                  </c:strRef>
                </c:tx>
                <c:spPr>
                  <a:solidFill>
                    <a:srgbClr val="E5B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data'!$Z$22:$Z$29</c15:sqref>
                        </c15:formulaRef>
                      </c:ext>
                    </c:extLst>
                    <c:numCache>
                      <c:formatCode>0.0%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0-C5B4-4055-AA9C-C65A7194D8A2}"/>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'Uitvoer data'!$AC$21</c15:sqref>
                        </c15:formulaRef>
                      </c:ext>
                    </c:extLst>
                    <c:strCache>
                      <c:ptCount val="1"/>
                      <c:pt idx="0">
                        <c:v>2F</c:v>
                      </c:pt>
                    </c:strCache>
                  </c:strRef>
                </c:tx>
                <c:spPr>
                  <a:solidFill>
                    <a:srgbClr val="61001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xmlns:c15="http://schemas.microsoft.com/office/drawing/2012/chart">
                      <c:ext xmlns:c15="http://schemas.microsoft.com/office/drawing/2012/chart" uri="{02D57815-91ED-43cb-92C2-25804820EDAC}">
                        <c15:formulaRef>
                          <c15:sqref>'Uitvoer data'!$AC$22:$AC$29</c15:sqref>
                        </c15:formulaRef>
                      </c:ext>
                    </c:extLst>
                    <c:numCache>
                      <c:formatCode>0.0%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2-C5B4-4055-AA9C-C65A7194D8A2}"/>
                  </c:ext>
                </c:extLst>
              </c15:ser>
            </c15:filteredBarSeries>
          </c:ext>
        </c:extLst>
      </c:barChart>
      <c:lineChart>
        <c:grouping val="standard"/>
        <c:varyColors val="0"/>
        <c:ser>
          <c:idx val="2"/>
          <c:order val="3"/>
          <c:tx>
            <c:strRef>
              <c:f>'Uitvoer data'!$AD$21</c:f>
              <c:strCache>
                <c:ptCount val="1"/>
                <c:pt idx="0">
                  <c:v>GLG 1F</c:v>
                </c:pt>
              </c:strCache>
            </c:strRef>
          </c:tx>
          <c:spPr>
            <a:ln w="28575" cap="rnd">
              <a:solidFill>
                <a:schemeClr val="tx1">
                  <a:lumMod val="65000"/>
                  <a:lumOff val="35000"/>
                </a:schemeClr>
              </a:solidFill>
              <a:prstDash val="solid"/>
              <a:round/>
            </a:ln>
            <a:effectLst/>
          </c:spPr>
          <c:marker>
            <c:symbol val="none"/>
          </c:marker>
          <c:val>
            <c:numRef>
              <c:f>'Uitvoer data'!$AD$22:$AD$29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5B4-4055-AA9C-C65A7194D8A2}"/>
            </c:ext>
          </c:extLst>
        </c:ser>
        <c:ser>
          <c:idx val="4"/>
          <c:order val="5"/>
          <c:tx>
            <c:strRef>
              <c:f>'Uitvoer data'!$AF$21</c:f>
              <c:strCache>
                <c:ptCount val="1"/>
                <c:pt idx="0">
                  <c:v>SW 1F</c:v>
                </c:pt>
              </c:strCache>
            </c:strRef>
          </c:tx>
          <c:spPr>
            <a:ln w="28575" cap="rnd">
              <a:solidFill>
                <a:srgbClr val="FF0000"/>
              </a:solidFill>
              <a:prstDash val="dash"/>
              <a:round/>
            </a:ln>
            <a:effectLst/>
          </c:spPr>
          <c:marker>
            <c:symbol val="none"/>
          </c:marker>
          <c:val>
            <c:numRef>
              <c:f>'Uitvoer data'!$AF$22:$AF$29</c:f>
              <c:numCache>
                <c:formatCode>0.0%</c:formatCode>
                <c:ptCount val="8"/>
                <c:pt idx="0">
                  <c:v>0.85</c:v>
                </c:pt>
                <c:pt idx="1">
                  <c:v>0.85</c:v>
                </c:pt>
                <c:pt idx="2">
                  <c:v>0.85</c:v>
                </c:pt>
                <c:pt idx="3">
                  <c:v>0.85</c:v>
                </c:pt>
                <c:pt idx="4">
                  <c:v>0.85</c:v>
                </c:pt>
                <c:pt idx="5">
                  <c:v>0.85</c:v>
                </c:pt>
                <c:pt idx="6">
                  <c:v>0.85</c:v>
                </c:pt>
                <c:pt idx="7">
                  <c:v>0.85</c:v>
                </c:pt>
              </c:numCache>
            </c:numRef>
          </c:val>
          <c:smooth val="0"/>
          <c:extLst>
            <c:ext xmlns:c16="http://schemas.microsoft.com/office/drawing/2014/chart" uri="{C3380CC4-5D6E-409C-BE32-E72D297353CC}">
              <c16:uniqueId val="{00000005-C5B4-4055-AA9C-C65A7194D8A2}"/>
            </c:ext>
          </c:extLst>
        </c:ser>
        <c:ser>
          <c:idx val="7"/>
          <c:order val="7"/>
          <c:tx>
            <c:strRef>
              <c:f>'Uitvoer data'!$AH$21</c:f>
              <c:strCache>
                <c:ptCount val="1"/>
                <c:pt idx="0">
                  <c:v>Ambitie 1F</c:v>
                </c:pt>
              </c:strCache>
            </c:strRef>
          </c:tx>
          <c:spPr>
            <a:ln w="28575" cap="rnd">
              <a:solidFill>
                <a:srgbClr val="DDD955"/>
              </a:solidFill>
              <a:prstDash val="sysDot"/>
              <a:round/>
            </a:ln>
            <a:effectLst/>
          </c:spPr>
          <c:marker>
            <c:symbol val="none"/>
          </c:marker>
          <c:val>
            <c:numRef>
              <c:f>'Uitvoer data'!$AH$22:$AH$29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7-C5B4-4055-AA9C-C65A7194D8A2}"/>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3"/>
                <c:order val="4"/>
                <c:tx>
                  <c:strRef>
                    <c:extLst>
                      <c:ext uri="{02D57815-91ED-43cb-92C2-25804820EDAC}">
                        <c15:formulaRef>
                          <c15:sqref>'Uitvoer data'!$AE$21</c15:sqref>
                        </c15:formulaRef>
                      </c:ext>
                    </c:extLst>
                    <c:strCache>
                      <c:ptCount val="1"/>
                      <c:pt idx="0">
                        <c:v>GLG 2F/1S</c:v>
                      </c:pt>
                    </c:strCache>
                  </c:strRef>
                </c:tx>
                <c:spPr>
                  <a:ln w="28575" cap="rnd">
                    <a:solidFill>
                      <a:schemeClr val="accent6">
                        <a:lumMod val="75000"/>
                      </a:schemeClr>
                    </a:solidFill>
                    <a:prstDash val="solid"/>
                    <a:round/>
                  </a:ln>
                  <a:effectLst/>
                </c:spPr>
                <c:marker>
                  <c:symbol val="none"/>
                </c:marker>
                <c:val>
                  <c:numRef>
                    <c:extLst>
                      <c:ext uri="{02D57815-91ED-43cb-92C2-25804820EDAC}">
                        <c15:formulaRef>
                          <c15:sqref>'Uitvoer data'!$AE$22:$AE$29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4-C5B4-4055-AA9C-C65A7194D8A2}"/>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'Uitvoer data'!$AG$21</c15:sqref>
                        </c15:formulaRef>
                      </c:ext>
                    </c:extLst>
                    <c:strCache>
                      <c:ptCount val="1"/>
                      <c:pt idx="0">
                        <c:v>SW 2F/1S</c:v>
                      </c:pt>
                    </c:strCache>
                  </c:strRef>
                </c:tx>
                <c:spPr>
                  <a:ln w="28575" cap="rnd">
                    <a:solidFill>
                      <a:srgbClr val="BE4C5B"/>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'Uitvoer data'!$AG$22:$AG$29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xmlns:c15="http://schemas.microsoft.com/office/drawing/2012/chart">
                  <c:ext xmlns:c16="http://schemas.microsoft.com/office/drawing/2014/chart" uri="{C3380CC4-5D6E-409C-BE32-E72D297353CC}">
                    <c16:uniqueId val="{00000006-C5B4-4055-AA9C-C65A7194D8A2}"/>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'Uitvoer data'!$AI$21</c15:sqref>
                        </c15:formulaRef>
                      </c:ext>
                    </c:extLst>
                    <c:strCache>
                      <c:ptCount val="1"/>
                      <c:pt idx="0">
                        <c:v>Ambitie 2F/1S</c:v>
                      </c:pt>
                    </c:strCache>
                  </c:strRef>
                </c:tx>
                <c:spPr>
                  <a:ln w="28575" cap="rnd">
                    <a:solidFill>
                      <a:srgbClr val="A09D0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data'!$AI$22:$AI$29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xmlns:c15="http://schemas.microsoft.com/office/drawing/2012/chart">
                  <c:ext xmlns:c16="http://schemas.microsoft.com/office/drawing/2014/chart" uri="{C3380CC4-5D6E-409C-BE32-E72D297353CC}">
                    <c16:uniqueId val="{00000008-C5B4-4055-AA9C-C65A7194D8A2}"/>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majorUnit val="0.1"/>
      </c:valAx>
      <c:spPr>
        <a:noFill/>
        <a:ln>
          <a:noFill/>
        </a:ln>
        <a:effectLst/>
      </c:spPr>
    </c:plotArea>
    <c:legend>
      <c:legendPos val="b"/>
      <c:overlay val="0"/>
      <c:spPr>
        <a:noFill/>
        <a:ln>
          <a:solidFill>
            <a:srgbClr val="A09D00"/>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 tussenresultaten</a:t>
            </a:r>
            <a:r>
              <a:rPr lang="nl-NL" baseline="0"/>
              <a:t> 1F juni-afname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1"/>
          <c:tx>
            <c:strRef>
              <c:f>'Uitvoer data'!$AA$33</c:f>
              <c:strCache>
                <c:ptCount val="1"/>
                <c:pt idx="0">
                  <c:v>1F</c:v>
                </c:pt>
              </c:strCache>
            </c:strRef>
          </c:tx>
          <c:spPr>
            <a:solidFill>
              <a:srgbClr val="BE4C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data'!$A$34:$A$40</c:f>
              <c:strCache>
                <c:ptCount val="6"/>
                <c:pt idx="1">
                  <c:v>E3</c:v>
                </c:pt>
                <c:pt idx="2">
                  <c:v>E4</c:v>
                </c:pt>
                <c:pt idx="3">
                  <c:v>E5</c:v>
                </c:pt>
                <c:pt idx="4">
                  <c:v>E6</c:v>
                </c:pt>
                <c:pt idx="5">
                  <c:v>E7</c:v>
                </c:pt>
              </c:strCache>
            </c:strRef>
          </c:cat>
          <c:val>
            <c:numRef>
              <c:f>'Uitvoer data'!$AA$34:$AA$40</c:f>
              <c:numCache>
                <c:formatCode>0.0%</c:formatCode>
                <c:ptCount val="7"/>
                <c:pt idx="1">
                  <c:v>0</c:v>
                </c:pt>
                <c:pt idx="2">
                  <c:v>0</c:v>
                </c:pt>
                <c:pt idx="3">
                  <c:v>0</c:v>
                </c:pt>
                <c:pt idx="4">
                  <c:v>0</c:v>
                </c:pt>
                <c:pt idx="5">
                  <c:v>0</c:v>
                </c:pt>
              </c:numCache>
            </c:numRef>
          </c:val>
          <c:extLst>
            <c:ext xmlns:c16="http://schemas.microsoft.com/office/drawing/2014/chart" uri="{C3380CC4-5D6E-409C-BE32-E72D297353CC}">
              <c16:uniqueId val="{00000001-1CFD-466F-B125-7E07594BBF87}"/>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6"/>
                <c:order val="0"/>
                <c:tx>
                  <c:strRef>
                    <c:extLst>
                      <c:ext uri="{02D57815-91ED-43cb-92C2-25804820EDAC}">
                        <c15:formulaRef>
                          <c15:sqref>'Uitvoer data'!$Z$33</c15:sqref>
                        </c15:formulaRef>
                      </c:ext>
                    </c:extLst>
                    <c:strCache>
                      <c:ptCount val="1"/>
                      <c:pt idx="0">
                        <c:v>&lt;1F</c:v>
                      </c:pt>
                    </c:strCache>
                  </c:strRef>
                </c:tx>
                <c:spPr>
                  <a:solidFill>
                    <a:srgbClr val="E5B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data'!$Z$34:$Z$40</c15:sqref>
                        </c15:formulaRef>
                      </c:ext>
                    </c:extLst>
                    <c:numCache>
                      <c:formatCode>0.0%</c:formatCode>
                      <c:ptCount val="7"/>
                      <c:pt idx="1">
                        <c:v>0</c:v>
                      </c:pt>
                      <c:pt idx="2">
                        <c:v>0</c:v>
                      </c:pt>
                      <c:pt idx="3">
                        <c:v>0</c:v>
                      </c:pt>
                      <c:pt idx="4">
                        <c:v>0</c:v>
                      </c:pt>
                      <c:pt idx="5">
                        <c:v>0</c:v>
                      </c:pt>
                    </c:numCache>
                  </c:numRef>
                </c:val>
                <c:extLst>
                  <c:ext xmlns:c16="http://schemas.microsoft.com/office/drawing/2014/chart" uri="{C3380CC4-5D6E-409C-BE32-E72D297353CC}">
                    <c16:uniqueId val="{00000000-1CFD-466F-B125-7E07594BBF87}"/>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'Uitvoer data'!$AC$33</c15:sqref>
                        </c15:formulaRef>
                      </c:ext>
                    </c:extLst>
                    <c:strCache>
                      <c:ptCount val="1"/>
                      <c:pt idx="0">
                        <c:v>2F</c:v>
                      </c:pt>
                    </c:strCache>
                  </c:strRef>
                </c:tx>
                <c:spPr>
                  <a:solidFill>
                    <a:srgbClr val="61001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xmlns:c15="http://schemas.microsoft.com/office/drawing/2012/chart">
                      <c:ext xmlns:c15="http://schemas.microsoft.com/office/drawing/2012/chart" uri="{02D57815-91ED-43cb-92C2-25804820EDAC}">
                        <c15:formulaRef>
                          <c15:sqref>'Uitvoer data'!$AC$34:$AC$40</c15:sqref>
                        </c15:formulaRef>
                      </c:ext>
                    </c:extLst>
                    <c:numCache>
                      <c:formatCode>0.0%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2-1CFD-466F-B125-7E07594BBF87}"/>
                  </c:ext>
                </c:extLst>
              </c15:ser>
            </c15:filteredBarSeries>
          </c:ext>
        </c:extLst>
      </c:barChart>
      <c:lineChart>
        <c:grouping val="standard"/>
        <c:varyColors val="0"/>
        <c:ser>
          <c:idx val="2"/>
          <c:order val="3"/>
          <c:tx>
            <c:strRef>
              <c:f>'Uitvoer data'!$AD$33</c:f>
              <c:strCache>
                <c:ptCount val="1"/>
                <c:pt idx="0">
                  <c:v>GLG 1F</c:v>
                </c:pt>
              </c:strCache>
            </c:strRef>
          </c:tx>
          <c:spPr>
            <a:ln w="28575" cap="rnd">
              <a:solidFill>
                <a:schemeClr val="tx1">
                  <a:lumMod val="65000"/>
                  <a:lumOff val="35000"/>
                </a:schemeClr>
              </a:solidFill>
              <a:prstDash val="solid"/>
              <a:round/>
            </a:ln>
            <a:effectLst/>
          </c:spPr>
          <c:marker>
            <c:symbol val="none"/>
          </c:marker>
          <c:val>
            <c:numRef>
              <c:f>'Uitvoer data'!$AD$34:$AD$40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CFD-466F-B125-7E07594BBF87}"/>
            </c:ext>
          </c:extLst>
        </c:ser>
        <c:ser>
          <c:idx val="4"/>
          <c:order val="5"/>
          <c:tx>
            <c:strRef>
              <c:f>'Uitvoer data'!$AF$33</c:f>
              <c:strCache>
                <c:ptCount val="1"/>
                <c:pt idx="0">
                  <c:v>SW 1F</c:v>
                </c:pt>
              </c:strCache>
            </c:strRef>
          </c:tx>
          <c:spPr>
            <a:ln w="28575" cap="rnd">
              <a:solidFill>
                <a:srgbClr val="FF0000"/>
              </a:solidFill>
              <a:prstDash val="dash"/>
              <a:round/>
            </a:ln>
            <a:effectLst/>
          </c:spPr>
          <c:marker>
            <c:symbol val="none"/>
          </c:marker>
          <c:val>
            <c:numRef>
              <c:f>'Uitvoer data'!$AF$34:$AF$40</c:f>
              <c:numCache>
                <c:formatCode>0.0%</c:formatCode>
                <c:ptCount val="7"/>
                <c:pt idx="0">
                  <c:v>0.85</c:v>
                </c:pt>
                <c:pt idx="1">
                  <c:v>0.85</c:v>
                </c:pt>
                <c:pt idx="2">
                  <c:v>0.85</c:v>
                </c:pt>
                <c:pt idx="3">
                  <c:v>0.85</c:v>
                </c:pt>
                <c:pt idx="4">
                  <c:v>0.85</c:v>
                </c:pt>
                <c:pt idx="5">
                  <c:v>0.85</c:v>
                </c:pt>
                <c:pt idx="6">
                  <c:v>0.85</c:v>
                </c:pt>
              </c:numCache>
            </c:numRef>
          </c:val>
          <c:smooth val="0"/>
          <c:extLst>
            <c:ext xmlns:c16="http://schemas.microsoft.com/office/drawing/2014/chart" uri="{C3380CC4-5D6E-409C-BE32-E72D297353CC}">
              <c16:uniqueId val="{00000005-1CFD-466F-B125-7E07594BBF87}"/>
            </c:ext>
          </c:extLst>
        </c:ser>
        <c:ser>
          <c:idx val="7"/>
          <c:order val="7"/>
          <c:tx>
            <c:strRef>
              <c:f>'Uitvoer data'!$AH$33</c:f>
              <c:strCache>
                <c:ptCount val="1"/>
                <c:pt idx="0">
                  <c:v>Ambitie 1F</c:v>
                </c:pt>
              </c:strCache>
            </c:strRef>
          </c:tx>
          <c:spPr>
            <a:ln w="28575" cap="rnd">
              <a:solidFill>
                <a:srgbClr val="DDD955"/>
              </a:solidFill>
              <a:prstDash val="sysDot"/>
              <a:round/>
            </a:ln>
            <a:effectLst/>
          </c:spPr>
          <c:marker>
            <c:symbol val="none"/>
          </c:marker>
          <c:val>
            <c:numRef>
              <c:f>'Uitvoer data'!$AH$34:$AH$40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7-1CFD-466F-B125-7E07594BBF87}"/>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3"/>
                <c:order val="4"/>
                <c:tx>
                  <c:strRef>
                    <c:extLst>
                      <c:ext uri="{02D57815-91ED-43cb-92C2-25804820EDAC}">
                        <c15:formulaRef>
                          <c15:sqref>'Uitvoer data'!$AE$33</c15:sqref>
                        </c15:formulaRef>
                      </c:ext>
                    </c:extLst>
                    <c:strCache>
                      <c:ptCount val="1"/>
                      <c:pt idx="0">
                        <c:v>GLG 2F/1S</c:v>
                      </c:pt>
                    </c:strCache>
                  </c:strRef>
                </c:tx>
                <c:spPr>
                  <a:ln w="28575" cap="rnd">
                    <a:solidFill>
                      <a:schemeClr val="accent6">
                        <a:lumMod val="75000"/>
                      </a:schemeClr>
                    </a:solidFill>
                    <a:prstDash val="solid"/>
                    <a:round/>
                  </a:ln>
                  <a:effectLst/>
                </c:spPr>
                <c:marker>
                  <c:symbol val="none"/>
                </c:marker>
                <c:val>
                  <c:numRef>
                    <c:extLst>
                      <c:ext uri="{02D57815-91ED-43cb-92C2-25804820EDAC}">
                        <c15:formulaRef>
                          <c15:sqref>'Uitvoer data'!$AE$34:$AE$40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4-1CFD-466F-B125-7E07594BBF87}"/>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'Uitvoer data'!$AG$33</c15:sqref>
                        </c15:formulaRef>
                      </c:ext>
                    </c:extLst>
                    <c:strCache>
                      <c:ptCount val="1"/>
                      <c:pt idx="0">
                        <c:v>SW 2F/1S</c:v>
                      </c:pt>
                    </c:strCache>
                  </c:strRef>
                </c:tx>
                <c:spPr>
                  <a:ln w="28575" cap="rnd">
                    <a:solidFill>
                      <a:srgbClr val="BE4C5B"/>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'Uitvoer data'!$AG$34:$AG$40</c15:sqref>
                        </c15:formulaRef>
                      </c:ext>
                    </c:extLst>
                    <c:numCache>
                      <c:formatCode>0.0%</c:formatCode>
                      <c:ptCount val="7"/>
                      <c:pt idx="0">
                        <c:v>0</c:v>
                      </c:pt>
                      <c:pt idx="1">
                        <c:v>0</c:v>
                      </c:pt>
                      <c:pt idx="2">
                        <c:v>0</c:v>
                      </c:pt>
                      <c:pt idx="3">
                        <c:v>0</c:v>
                      </c:pt>
                      <c:pt idx="4">
                        <c:v>0</c:v>
                      </c:pt>
                      <c:pt idx="5">
                        <c:v>0</c:v>
                      </c:pt>
                      <c:pt idx="6">
                        <c:v>0</c:v>
                      </c:pt>
                    </c:numCache>
                  </c:numRef>
                </c:val>
                <c:smooth val="0"/>
                <c:extLst xmlns:c15="http://schemas.microsoft.com/office/drawing/2012/chart">
                  <c:ext xmlns:c16="http://schemas.microsoft.com/office/drawing/2014/chart" uri="{C3380CC4-5D6E-409C-BE32-E72D297353CC}">
                    <c16:uniqueId val="{00000006-1CFD-466F-B125-7E07594BBF8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'Uitvoer data'!$AI$33</c15:sqref>
                        </c15:formulaRef>
                      </c:ext>
                    </c:extLst>
                    <c:strCache>
                      <c:ptCount val="1"/>
                      <c:pt idx="0">
                        <c:v>Ambitie 2F/1S</c:v>
                      </c:pt>
                    </c:strCache>
                  </c:strRef>
                </c:tx>
                <c:spPr>
                  <a:ln w="28575" cap="rnd">
                    <a:solidFill>
                      <a:srgbClr val="A09D0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data'!$AI$34:$AI$40</c15:sqref>
                        </c15:formulaRef>
                      </c:ext>
                    </c:extLst>
                    <c:numCache>
                      <c:formatCode>0.0%</c:formatCode>
                      <c:ptCount val="7"/>
                      <c:pt idx="0">
                        <c:v>0</c:v>
                      </c:pt>
                      <c:pt idx="1">
                        <c:v>0</c:v>
                      </c:pt>
                      <c:pt idx="2">
                        <c:v>0</c:v>
                      </c:pt>
                      <c:pt idx="3">
                        <c:v>0</c:v>
                      </c:pt>
                      <c:pt idx="4">
                        <c:v>0</c:v>
                      </c:pt>
                      <c:pt idx="5">
                        <c:v>0</c:v>
                      </c:pt>
                      <c:pt idx="6">
                        <c:v>0</c:v>
                      </c:pt>
                    </c:numCache>
                  </c:numRef>
                </c:val>
                <c:smooth val="0"/>
                <c:extLst xmlns:c15="http://schemas.microsoft.com/office/drawing/2012/chart">
                  <c:ext xmlns:c16="http://schemas.microsoft.com/office/drawing/2014/chart" uri="{C3380CC4-5D6E-409C-BE32-E72D297353CC}">
                    <c16:uniqueId val="{00000008-1CFD-466F-B125-7E07594BBF87}"/>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majorUnit val="0.1"/>
      </c:valAx>
      <c:spPr>
        <a:noFill/>
        <a:ln>
          <a:noFill/>
        </a:ln>
        <a:effectLst/>
      </c:spPr>
    </c:plotArea>
    <c:legend>
      <c:legendPos val="b"/>
      <c:overlay val="0"/>
      <c:spPr>
        <a:noFill/>
        <a:ln>
          <a:solidFill>
            <a:srgbClr val="A09D00"/>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totaal</a:t>
            </a:r>
            <a:r>
              <a:rPr lang="nl-NL" baseline="0"/>
              <a:t> 2F/1S</a:t>
            </a:r>
            <a:r>
              <a:rPr lang="nl-NL"/>
              <a:t>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2"/>
          <c:tx>
            <c:strRef>
              <c:f>'Uitvoer data'!$AC$11</c:f>
              <c:strCache>
                <c:ptCount val="1"/>
                <c:pt idx="0">
                  <c:v>2F / 1S</c:v>
                </c:pt>
              </c:strCache>
            </c:strRef>
          </c:tx>
          <c:spPr>
            <a:solidFill>
              <a:srgbClr val="61001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data'!$AC$12:$AC$17</c:f>
              <c:numCache>
                <c:formatCode>0.0%</c:formatCode>
                <c:ptCount val="6"/>
                <c:pt idx="1">
                  <c:v>0</c:v>
                </c:pt>
                <c:pt idx="2">
                  <c:v>0</c:v>
                </c:pt>
                <c:pt idx="3">
                  <c:v>0</c:v>
                </c:pt>
                <c:pt idx="4">
                  <c:v>0</c:v>
                </c:pt>
              </c:numCache>
            </c:numRef>
          </c:val>
          <c:extLst>
            <c:ext xmlns:c16="http://schemas.microsoft.com/office/drawing/2014/chart" uri="{C3380CC4-5D6E-409C-BE32-E72D297353CC}">
              <c16:uniqueId val="{00000002-4DAD-45B8-99D0-024DE16CBA59}"/>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6"/>
                <c:order val="0"/>
                <c:tx>
                  <c:strRef>
                    <c:extLst>
                      <c:ext uri="{02D57815-91ED-43cb-92C2-25804820EDAC}">
                        <c15:formulaRef>
                          <c15:sqref>'Uitvoer data'!$Z$11</c15:sqref>
                        </c15:formulaRef>
                      </c:ext>
                    </c:extLst>
                    <c:strCache>
                      <c:ptCount val="1"/>
                      <c:pt idx="0">
                        <c:v>&lt;1F</c:v>
                      </c:pt>
                    </c:strCache>
                  </c:strRef>
                </c:tx>
                <c:spPr>
                  <a:solidFill>
                    <a:srgbClr val="E5B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data'!$Z$12:$Z$17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0-4DAD-45B8-99D0-024DE16CBA59}"/>
                  </c:ext>
                </c:extLst>
              </c15:ser>
            </c15:filteredBarSeries>
            <c15:filteredBarSeries>
              <c15:ser>
                <c:idx val="0"/>
                <c:order val="1"/>
                <c:tx>
                  <c:strRef>
                    <c:extLst xmlns:c15="http://schemas.microsoft.com/office/drawing/2012/chart">
                      <c:ext xmlns:c15="http://schemas.microsoft.com/office/drawing/2012/chart" uri="{02D57815-91ED-43cb-92C2-25804820EDAC}">
                        <c15:formulaRef>
                          <c15:sqref>'Uitvoer data'!$AA$11</c15:sqref>
                        </c15:formulaRef>
                      </c:ext>
                    </c:extLst>
                    <c:strCache>
                      <c:ptCount val="1"/>
                      <c:pt idx="0">
                        <c:v>1F</c:v>
                      </c:pt>
                    </c:strCache>
                  </c:strRef>
                </c:tx>
                <c:spPr>
                  <a:solidFill>
                    <a:srgbClr val="BE4C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'Uitvoer data'!$A$12:$A$17</c15:sqref>
                        </c15:formulaRef>
                      </c:ext>
                    </c:extLst>
                    <c:strCache>
                      <c:ptCount val="5"/>
                      <c:pt idx="1">
                        <c:v>0</c:v>
                      </c:pt>
                      <c:pt idx="2">
                        <c:v>0</c:v>
                      </c:pt>
                      <c:pt idx="3">
                        <c:v>0</c:v>
                      </c:pt>
                      <c:pt idx="4">
                        <c:v>3 jrs</c:v>
                      </c:pt>
                    </c:strCache>
                  </c:strRef>
                </c:cat>
                <c:val>
                  <c:numRef>
                    <c:extLst xmlns:c15="http://schemas.microsoft.com/office/drawing/2012/chart">
                      <c:ext xmlns:c15="http://schemas.microsoft.com/office/drawing/2012/chart" uri="{02D57815-91ED-43cb-92C2-25804820EDAC}">
                        <c15:formulaRef>
                          <c15:sqref>'Uitvoer data'!$AA$12:$AA$17</c15:sqref>
                        </c15:formulaRef>
                      </c:ext>
                    </c:extLst>
                    <c:numCache>
                      <c:formatCode>0.0%</c:formatCode>
                      <c:ptCount val="6"/>
                      <c:pt idx="1">
                        <c:v>0</c:v>
                      </c:pt>
                      <c:pt idx="2">
                        <c:v>0</c:v>
                      </c:pt>
                      <c:pt idx="3">
                        <c:v>0</c:v>
                      </c:pt>
                      <c:pt idx="4">
                        <c:v>0</c:v>
                      </c:pt>
                    </c:numCache>
                  </c:numRef>
                </c:val>
                <c:extLst xmlns:c15="http://schemas.microsoft.com/office/drawing/2012/chart">
                  <c:ext xmlns:c16="http://schemas.microsoft.com/office/drawing/2014/chart" uri="{C3380CC4-5D6E-409C-BE32-E72D297353CC}">
                    <c16:uniqueId val="{00000001-4DAD-45B8-99D0-024DE16CBA59}"/>
                  </c:ext>
                </c:extLst>
              </c15:ser>
            </c15:filteredBarSeries>
          </c:ext>
        </c:extLst>
      </c:barChart>
      <c:lineChart>
        <c:grouping val="standard"/>
        <c:varyColors val="0"/>
        <c:ser>
          <c:idx val="3"/>
          <c:order val="4"/>
          <c:tx>
            <c:strRef>
              <c:f>'Uitvoer data'!$AE$11</c:f>
              <c:strCache>
                <c:ptCount val="1"/>
                <c:pt idx="0">
                  <c:v>GLG 2F/1S</c:v>
                </c:pt>
              </c:strCache>
            </c:strRef>
          </c:tx>
          <c:spPr>
            <a:ln w="28575" cap="rnd">
              <a:solidFill>
                <a:schemeClr val="tx1">
                  <a:lumMod val="85000"/>
                  <a:lumOff val="15000"/>
                </a:schemeClr>
              </a:solidFill>
              <a:prstDash val="solid"/>
              <a:round/>
            </a:ln>
            <a:effectLst/>
          </c:spPr>
          <c:marker>
            <c:symbol val="none"/>
          </c:marker>
          <c:val>
            <c:numRef>
              <c:f>'Uitvoer data'!$AE$12:$AE$17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4DAD-45B8-99D0-024DE16CBA59}"/>
            </c:ext>
          </c:extLst>
        </c:ser>
        <c:ser>
          <c:idx val="5"/>
          <c:order val="6"/>
          <c:tx>
            <c:strRef>
              <c:f>'Uitvoer data'!$AG$11</c:f>
              <c:strCache>
                <c:ptCount val="1"/>
                <c:pt idx="0">
                  <c:v>SW 2F/1S</c:v>
                </c:pt>
              </c:strCache>
            </c:strRef>
          </c:tx>
          <c:spPr>
            <a:ln w="28575" cap="rnd">
              <a:solidFill>
                <a:srgbClr val="FF0000"/>
              </a:solidFill>
              <a:prstDash val="dash"/>
              <a:round/>
            </a:ln>
            <a:effectLst/>
          </c:spPr>
          <c:marker>
            <c:symbol val="none"/>
          </c:marker>
          <c:val>
            <c:numRef>
              <c:f>'Uitvoer data'!$AG$12:$AG$17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4DAD-45B8-99D0-024DE16CBA59}"/>
            </c:ext>
          </c:extLst>
        </c:ser>
        <c:ser>
          <c:idx val="8"/>
          <c:order val="8"/>
          <c:tx>
            <c:strRef>
              <c:f>'Uitvoer data'!$AI$11</c:f>
              <c:strCache>
                <c:ptCount val="1"/>
                <c:pt idx="0">
                  <c:v>Ambitie 2F/1S</c:v>
                </c:pt>
              </c:strCache>
            </c:strRef>
          </c:tx>
          <c:spPr>
            <a:ln w="28575" cap="rnd">
              <a:solidFill>
                <a:srgbClr val="A09D00"/>
              </a:solidFill>
              <a:prstDash val="sysDot"/>
              <a:round/>
            </a:ln>
            <a:effectLst/>
          </c:spPr>
          <c:marker>
            <c:symbol val="none"/>
          </c:marker>
          <c:val>
            <c:numRef>
              <c:f>'Uitvoer data'!$AI$12:$AI$17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8-4DAD-45B8-99D0-024DE16CBA59}"/>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2"/>
                <c:order val="3"/>
                <c:tx>
                  <c:strRef>
                    <c:extLst>
                      <c:ext uri="{02D57815-91ED-43cb-92C2-25804820EDAC}">
                        <c15:formulaRef>
                          <c15:sqref>'Uitvoer data'!$AD$11</c15:sqref>
                        </c15:formulaRef>
                      </c:ext>
                    </c:extLst>
                    <c:strCache>
                      <c:ptCount val="1"/>
                      <c:pt idx="0">
                        <c:v>GLG 1F</c:v>
                      </c:pt>
                    </c:strCache>
                  </c:strRef>
                </c:tx>
                <c:spPr>
                  <a:ln w="28575" cap="rnd">
                    <a:solidFill>
                      <a:schemeClr val="accent6">
                        <a:lumMod val="60000"/>
                        <a:lumOff val="40000"/>
                      </a:schemeClr>
                    </a:solidFill>
                    <a:prstDash val="solid"/>
                    <a:round/>
                  </a:ln>
                  <a:effectLst/>
                </c:spPr>
                <c:marker>
                  <c:symbol val="none"/>
                </c:marker>
                <c:val>
                  <c:numRef>
                    <c:extLst>
                      <c:ext uri="{02D57815-91ED-43cb-92C2-25804820EDAC}">
                        <c15:formulaRef>
                          <c15:sqref>'Uitvoer data'!$AD$12:$AD$17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4DAD-45B8-99D0-024DE16CBA59}"/>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'Uitvoer data'!$AF$11</c15:sqref>
                        </c15:formulaRef>
                      </c:ext>
                    </c:extLst>
                    <c:strCache>
                      <c:ptCount val="1"/>
                      <c:pt idx="0">
                        <c:v>SW 1F</c:v>
                      </c:pt>
                    </c:strCache>
                  </c:strRef>
                </c:tx>
                <c:spPr>
                  <a:ln w="28575" cap="rnd">
                    <a:solidFill>
                      <a:srgbClr val="D38792"/>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'Uitvoer data'!$AF$12:$AF$17</c15:sqref>
                        </c15:formulaRef>
                      </c:ext>
                    </c:extLst>
                    <c:numCache>
                      <c:formatCode>0.0%</c:formatCode>
                      <c:ptCount val="6"/>
                      <c:pt idx="0">
                        <c:v>0.85</c:v>
                      </c:pt>
                      <c:pt idx="1">
                        <c:v>0.85</c:v>
                      </c:pt>
                      <c:pt idx="2">
                        <c:v>0.85</c:v>
                      </c:pt>
                      <c:pt idx="3">
                        <c:v>0.85</c:v>
                      </c:pt>
                      <c:pt idx="4">
                        <c:v>0.85</c:v>
                      </c:pt>
                      <c:pt idx="5">
                        <c:v>0.85</c:v>
                      </c:pt>
                    </c:numCache>
                  </c:numRef>
                </c:val>
                <c:smooth val="0"/>
                <c:extLst xmlns:c15="http://schemas.microsoft.com/office/drawing/2012/chart">
                  <c:ext xmlns:c16="http://schemas.microsoft.com/office/drawing/2014/chart" uri="{C3380CC4-5D6E-409C-BE32-E72D297353CC}">
                    <c16:uniqueId val="{00000005-4DAD-45B8-99D0-024DE16CBA5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'Uitvoer data'!$AH$11</c15:sqref>
                        </c15:formulaRef>
                      </c:ext>
                    </c:extLst>
                    <c:strCache>
                      <c:ptCount val="1"/>
                      <c:pt idx="0">
                        <c:v>Ambitie 1F</c:v>
                      </c:pt>
                    </c:strCache>
                  </c:strRef>
                </c:tx>
                <c:spPr>
                  <a:ln w="28575" cap="rnd">
                    <a:solidFill>
                      <a:srgbClr val="DDD955"/>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data'!$AH$12:$AH$17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7-4DAD-45B8-99D0-024DE16CBA59}"/>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solidFill>
            <a:srgbClr val="A09D00"/>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 tussenresultaten</a:t>
            </a:r>
            <a:r>
              <a:rPr lang="nl-NL" baseline="0"/>
              <a:t> 2F/1S februari-afname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2"/>
          <c:tx>
            <c:strRef>
              <c:f>'Uitvoer data'!$AC$21</c:f>
              <c:strCache>
                <c:ptCount val="1"/>
                <c:pt idx="0">
                  <c:v>2F</c:v>
                </c:pt>
              </c:strCache>
              <c:extLst xmlns:c15="http://schemas.microsoft.com/office/drawing/2012/chart"/>
            </c:strRef>
          </c:tx>
          <c:spPr>
            <a:solidFill>
              <a:srgbClr val="61001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data'!$A$22:$A$29</c:f>
              <c:strCache>
                <c:ptCount val="7"/>
                <c:pt idx="1">
                  <c:v>M3</c:v>
                </c:pt>
                <c:pt idx="2">
                  <c:v>M4</c:v>
                </c:pt>
                <c:pt idx="3">
                  <c:v>M5</c:v>
                </c:pt>
                <c:pt idx="4">
                  <c:v>M6</c:v>
                </c:pt>
                <c:pt idx="5">
                  <c:v>M7</c:v>
                </c:pt>
                <c:pt idx="6">
                  <c:v>B8</c:v>
                </c:pt>
              </c:strCache>
              <c:extLst xmlns:c15="http://schemas.microsoft.com/office/drawing/2012/chart"/>
            </c:strRef>
          </c:cat>
          <c:val>
            <c:numRef>
              <c:f>'Uitvoer data'!$AC$22:$AC$29</c:f>
              <c:numCache>
                <c:formatCode>0.0%</c:formatCode>
                <c:ptCount val="8"/>
                <c:pt idx="1">
                  <c:v>0</c:v>
                </c:pt>
                <c:pt idx="2">
                  <c:v>0</c:v>
                </c:pt>
                <c:pt idx="3">
                  <c:v>0</c:v>
                </c:pt>
                <c:pt idx="4">
                  <c:v>0</c:v>
                </c:pt>
                <c:pt idx="5">
                  <c:v>0</c:v>
                </c:pt>
                <c:pt idx="6">
                  <c:v>0</c:v>
                </c:pt>
              </c:numCache>
              <c:extLst xmlns:c15="http://schemas.microsoft.com/office/drawing/2012/chart"/>
            </c:numRef>
          </c:val>
          <c:extLst xmlns:c15="http://schemas.microsoft.com/office/drawing/2012/chart">
            <c:ext xmlns:c16="http://schemas.microsoft.com/office/drawing/2014/chart" uri="{C3380CC4-5D6E-409C-BE32-E72D297353CC}">
              <c16:uniqueId val="{00000005-6C8E-4BBE-A20D-636A471B80D1}"/>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6"/>
                <c:order val="0"/>
                <c:tx>
                  <c:strRef>
                    <c:extLst>
                      <c:ext uri="{02D57815-91ED-43cb-92C2-25804820EDAC}">
                        <c15:formulaRef>
                          <c15:sqref>'Uitvoer data'!$Z$21</c15:sqref>
                        </c15:formulaRef>
                      </c:ext>
                    </c:extLst>
                    <c:strCache>
                      <c:ptCount val="1"/>
                      <c:pt idx="0">
                        <c:v>&lt;1F</c:v>
                      </c:pt>
                    </c:strCache>
                  </c:strRef>
                </c:tx>
                <c:spPr>
                  <a:solidFill>
                    <a:srgbClr val="E5B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data'!$Z$22:$Z$29</c15:sqref>
                        </c15:formulaRef>
                      </c:ext>
                    </c:extLst>
                    <c:numCache>
                      <c:formatCode>0.0%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4-6C8E-4BBE-A20D-636A471B80D1}"/>
                  </c:ext>
                </c:extLst>
              </c15:ser>
            </c15:filteredBarSeries>
            <c15:filteredBarSeries>
              <c15:ser>
                <c:idx val="0"/>
                <c:order val="1"/>
                <c:tx>
                  <c:strRef>
                    <c:extLst xmlns:c15="http://schemas.microsoft.com/office/drawing/2012/chart">
                      <c:ext xmlns:c15="http://schemas.microsoft.com/office/drawing/2012/chart" uri="{02D57815-91ED-43cb-92C2-25804820EDAC}">
                        <c15:formulaRef>
                          <c15:sqref>'Uitvoer data'!$AA$20</c15:sqref>
                        </c15:formulaRef>
                      </c:ext>
                    </c:extLst>
                    <c:strCache>
                      <c:ptCount val="1"/>
                      <c:pt idx="0">
                        <c:v>1F</c:v>
                      </c:pt>
                    </c:strCache>
                  </c:strRef>
                </c:tx>
                <c:spPr>
                  <a:solidFill>
                    <a:srgbClr val="BE4C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xmlns:c15="http://schemas.microsoft.com/office/drawing/2012/chart">
                      <c:ext xmlns:c15="http://schemas.microsoft.com/office/drawing/2012/chart" uri="{02D57815-91ED-43cb-92C2-25804820EDAC}">
                        <c15:formulaRef>
                          <c15:sqref>'Uitvoer data'!$AA$22:$AA$29</c15:sqref>
                        </c15:formulaRef>
                      </c:ext>
                    </c:extLst>
                    <c:numCache>
                      <c:formatCode>0.0%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0-6C8E-4BBE-A20D-636A471B80D1}"/>
                  </c:ext>
                </c:extLst>
              </c15:ser>
            </c15:filteredBarSeries>
          </c:ext>
        </c:extLst>
      </c:barChart>
      <c:lineChart>
        <c:grouping val="standard"/>
        <c:varyColors val="0"/>
        <c:ser>
          <c:idx val="3"/>
          <c:order val="4"/>
          <c:tx>
            <c:strRef>
              <c:f>'Uitvoer data'!$AE$21</c:f>
              <c:strCache>
                <c:ptCount val="1"/>
                <c:pt idx="0">
                  <c:v>GLG 2F/1S</c:v>
                </c:pt>
              </c:strCache>
              <c:extLst xmlns:c15="http://schemas.microsoft.com/office/drawing/2012/chart"/>
            </c:strRef>
          </c:tx>
          <c:spPr>
            <a:ln w="28575" cap="rnd">
              <a:solidFill>
                <a:schemeClr val="tx1">
                  <a:lumMod val="85000"/>
                  <a:lumOff val="15000"/>
                </a:schemeClr>
              </a:solidFill>
              <a:prstDash val="solid"/>
              <a:round/>
            </a:ln>
            <a:effectLst/>
          </c:spPr>
          <c:marker>
            <c:symbol val="none"/>
          </c:marker>
          <c:val>
            <c:numRef>
              <c:f>'Uitvoer data'!$AE$22:$AE$29</c:f>
              <c:numCache>
                <c:formatCode>0.0%</c:formatCode>
                <c:ptCount val="8"/>
                <c:pt idx="0">
                  <c:v>0</c:v>
                </c:pt>
                <c:pt idx="1">
                  <c:v>0</c:v>
                </c:pt>
                <c:pt idx="2">
                  <c:v>0</c:v>
                </c:pt>
                <c:pt idx="3">
                  <c:v>0</c:v>
                </c:pt>
                <c:pt idx="4">
                  <c:v>0</c:v>
                </c:pt>
                <c:pt idx="5">
                  <c:v>0</c:v>
                </c:pt>
                <c:pt idx="6">
                  <c:v>0</c:v>
                </c:pt>
                <c:pt idx="7">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6-6C8E-4BBE-A20D-636A471B80D1}"/>
            </c:ext>
          </c:extLst>
        </c:ser>
        <c:ser>
          <c:idx val="5"/>
          <c:order val="6"/>
          <c:tx>
            <c:strRef>
              <c:f>'Uitvoer data'!$AG$21</c:f>
              <c:strCache>
                <c:ptCount val="1"/>
                <c:pt idx="0">
                  <c:v>SW 2F/1S</c:v>
                </c:pt>
              </c:strCache>
              <c:extLst xmlns:c15="http://schemas.microsoft.com/office/drawing/2012/chart"/>
            </c:strRef>
          </c:tx>
          <c:spPr>
            <a:ln w="28575" cap="rnd">
              <a:solidFill>
                <a:srgbClr val="FF0000"/>
              </a:solidFill>
              <a:prstDash val="dash"/>
              <a:round/>
            </a:ln>
            <a:effectLst/>
          </c:spPr>
          <c:marker>
            <c:symbol val="none"/>
          </c:marker>
          <c:val>
            <c:numRef>
              <c:f>'Uitvoer data'!$AG$22:$AG$29</c:f>
              <c:numCache>
                <c:formatCode>0.0%</c:formatCode>
                <c:ptCount val="8"/>
                <c:pt idx="0">
                  <c:v>0</c:v>
                </c:pt>
                <c:pt idx="1">
                  <c:v>0</c:v>
                </c:pt>
                <c:pt idx="2">
                  <c:v>0</c:v>
                </c:pt>
                <c:pt idx="3">
                  <c:v>0</c:v>
                </c:pt>
                <c:pt idx="4">
                  <c:v>0</c:v>
                </c:pt>
                <c:pt idx="5">
                  <c:v>0</c:v>
                </c:pt>
                <c:pt idx="6">
                  <c:v>0</c:v>
                </c:pt>
                <c:pt idx="7">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7-6C8E-4BBE-A20D-636A471B80D1}"/>
            </c:ext>
          </c:extLst>
        </c:ser>
        <c:ser>
          <c:idx val="8"/>
          <c:order val="8"/>
          <c:tx>
            <c:strRef>
              <c:f>'Uitvoer data'!$AI$21</c:f>
              <c:strCache>
                <c:ptCount val="1"/>
                <c:pt idx="0">
                  <c:v>Ambitie 2F/1S</c:v>
                </c:pt>
              </c:strCache>
              <c:extLst xmlns:c15="http://schemas.microsoft.com/office/drawing/2012/chart"/>
            </c:strRef>
          </c:tx>
          <c:spPr>
            <a:ln w="28575" cap="rnd">
              <a:solidFill>
                <a:srgbClr val="A09D00"/>
              </a:solidFill>
              <a:prstDash val="sysDot"/>
              <a:round/>
            </a:ln>
            <a:effectLst/>
          </c:spPr>
          <c:marker>
            <c:symbol val="none"/>
          </c:marker>
          <c:val>
            <c:numRef>
              <c:f>'Uitvoer data'!$AI$22:$AI$29</c:f>
              <c:numCache>
                <c:formatCode>0.0%</c:formatCode>
                <c:ptCount val="8"/>
                <c:pt idx="0">
                  <c:v>0</c:v>
                </c:pt>
                <c:pt idx="1">
                  <c:v>0</c:v>
                </c:pt>
                <c:pt idx="2">
                  <c:v>0</c:v>
                </c:pt>
                <c:pt idx="3">
                  <c:v>0</c:v>
                </c:pt>
                <c:pt idx="4">
                  <c:v>0</c:v>
                </c:pt>
                <c:pt idx="5">
                  <c:v>0</c:v>
                </c:pt>
                <c:pt idx="6">
                  <c:v>0</c:v>
                </c:pt>
                <c:pt idx="7">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8-6C8E-4BBE-A20D-636A471B80D1}"/>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2"/>
                <c:order val="3"/>
                <c:tx>
                  <c:strRef>
                    <c:extLst>
                      <c:ext uri="{02D57815-91ED-43cb-92C2-25804820EDAC}">
                        <c15:formulaRef>
                          <c15:sqref>'Uitvoer data'!$AD$21</c15:sqref>
                        </c15:formulaRef>
                      </c:ext>
                    </c:extLst>
                    <c:strCache>
                      <c:ptCount val="1"/>
                      <c:pt idx="0">
                        <c:v>GLG 1F</c:v>
                      </c:pt>
                    </c:strCache>
                  </c:strRef>
                </c:tx>
                <c:spPr>
                  <a:ln w="28575" cap="rnd">
                    <a:solidFill>
                      <a:schemeClr val="accent6">
                        <a:lumMod val="60000"/>
                        <a:lumOff val="40000"/>
                      </a:schemeClr>
                    </a:solidFill>
                    <a:prstDash val="solid"/>
                    <a:round/>
                  </a:ln>
                  <a:effectLst/>
                </c:spPr>
                <c:marker>
                  <c:symbol val="none"/>
                </c:marker>
                <c:val>
                  <c:numRef>
                    <c:extLst>
                      <c:ext uri="{02D57815-91ED-43cb-92C2-25804820EDAC}">
                        <c15:formulaRef>
                          <c15:sqref>'Uitvoer data'!$AD$22:$AD$29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6C8E-4BBE-A20D-636A471B80D1}"/>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'Uitvoer data'!$AF$21</c15:sqref>
                        </c15:formulaRef>
                      </c:ext>
                    </c:extLst>
                    <c:strCache>
                      <c:ptCount val="1"/>
                      <c:pt idx="0">
                        <c:v>SW 1F</c:v>
                      </c:pt>
                    </c:strCache>
                  </c:strRef>
                </c:tx>
                <c:spPr>
                  <a:ln w="28575" cap="rnd">
                    <a:solidFill>
                      <a:srgbClr val="D38792"/>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'Uitvoer data'!$AF$22:$AF$29</c15:sqref>
                        </c15:formulaRef>
                      </c:ext>
                    </c:extLst>
                    <c:numCache>
                      <c:formatCode>0.0%</c:formatCode>
                      <c:ptCount val="8"/>
                      <c:pt idx="0">
                        <c:v>0.85</c:v>
                      </c:pt>
                      <c:pt idx="1">
                        <c:v>0.85</c:v>
                      </c:pt>
                      <c:pt idx="2">
                        <c:v>0.85</c:v>
                      </c:pt>
                      <c:pt idx="3">
                        <c:v>0.85</c:v>
                      </c:pt>
                      <c:pt idx="4">
                        <c:v>0.85</c:v>
                      </c:pt>
                      <c:pt idx="5">
                        <c:v>0.85</c:v>
                      </c:pt>
                      <c:pt idx="6">
                        <c:v>0.85</c:v>
                      </c:pt>
                      <c:pt idx="7">
                        <c:v>0.85</c:v>
                      </c:pt>
                    </c:numCache>
                  </c:numRef>
                </c:val>
                <c:smooth val="0"/>
                <c:extLst xmlns:c15="http://schemas.microsoft.com/office/drawing/2012/chart">
                  <c:ext xmlns:c16="http://schemas.microsoft.com/office/drawing/2014/chart" uri="{C3380CC4-5D6E-409C-BE32-E72D297353CC}">
                    <c16:uniqueId val="{00000002-6C8E-4BBE-A20D-636A471B80D1}"/>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'Uitvoer data'!$AH$21</c15:sqref>
                        </c15:formulaRef>
                      </c:ext>
                    </c:extLst>
                    <c:strCache>
                      <c:ptCount val="1"/>
                      <c:pt idx="0">
                        <c:v>Ambitie 1F</c:v>
                      </c:pt>
                    </c:strCache>
                  </c:strRef>
                </c:tx>
                <c:spPr>
                  <a:ln w="28575" cap="rnd">
                    <a:solidFill>
                      <a:srgbClr val="DDD955"/>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data'!$AH$22:$AH$29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xmlns:c15="http://schemas.microsoft.com/office/drawing/2012/chart">
                  <c:ext xmlns:c16="http://schemas.microsoft.com/office/drawing/2014/chart" uri="{C3380CC4-5D6E-409C-BE32-E72D297353CC}">
                    <c16:uniqueId val="{00000003-6C8E-4BBE-A20D-636A471B80D1}"/>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solidFill>
            <a:srgbClr val="A09D00"/>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 tussenresultaten</a:t>
            </a:r>
            <a:r>
              <a:rPr lang="nl-NL" baseline="0"/>
              <a:t> 2F/1S juni-afname</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2"/>
          <c:tx>
            <c:strRef>
              <c:f>'Uitvoer data'!$AC$33</c:f>
              <c:strCache>
                <c:ptCount val="1"/>
                <c:pt idx="0">
                  <c:v>2F</c:v>
                </c:pt>
              </c:strCache>
            </c:strRef>
          </c:tx>
          <c:spPr>
            <a:solidFill>
              <a:srgbClr val="61001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data'!$A$34:$A$40</c:f>
              <c:strCache>
                <c:ptCount val="6"/>
                <c:pt idx="1">
                  <c:v>E3</c:v>
                </c:pt>
                <c:pt idx="2">
                  <c:v>E4</c:v>
                </c:pt>
                <c:pt idx="3">
                  <c:v>E5</c:v>
                </c:pt>
                <c:pt idx="4">
                  <c:v>E6</c:v>
                </c:pt>
                <c:pt idx="5">
                  <c:v>E7</c:v>
                </c:pt>
              </c:strCache>
            </c:strRef>
          </c:cat>
          <c:val>
            <c:numRef>
              <c:f>'Uitvoer data'!$AC$34:$AC$40</c:f>
              <c:numCache>
                <c:formatCode>0.0%</c:formatCode>
                <c:ptCount val="7"/>
                <c:pt idx="1">
                  <c:v>0</c:v>
                </c:pt>
                <c:pt idx="2">
                  <c:v>0</c:v>
                </c:pt>
                <c:pt idx="3">
                  <c:v>0</c:v>
                </c:pt>
                <c:pt idx="4">
                  <c:v>0</c:v>
                </c:pt>
                <c:pt idx="5">
                  <c:v>0</c:v>
                </c:pt>
              </c:numCache>
            </c:numRef>
          </c:val>
          <c:extLst>
            <c:ext xmlns:c16="http://schemas.microsoft.com/office/drawing/2014/chart" uri="{C3380CC4-5D6E-409C-BE32-E72D297353CC}">
              <c16:uniqueId val="{00000002-F4AC-4557-AE4A-D9D73A1B0066}"/>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6"/>
                <c:order val="0"/>
                <c:tx>
                  <c:strRef>
                    <c:extLst>
                      <c:ext uri="{02D57815-91ED-43cb-92C2-25804820EDAC}">
                        <c15:formulaRef>
                          <c15:sqref>'Uitvoer data'!$Z$33</c15:sqref>
                        </c15:formulaRef>
                      </c:ext>
                    </c:extLst>
                    <c:strCache>
                      <c:ptCount val="1"/>
                      <c:pt idx="0">
                        <c:v>&lt;1F</c:v>
                      </c:pt>
                    </c:strCache>
                  </c:strRef>
                </c:tx>
                <c:spPr>
                  <a:solidFill>
                    <a:srgbClr val="E5B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data'!$Z$34:$Z$40</c15:sqref>
                        </c15:formulaRef>
                      </c:ext>
                    </c:extLst>
                    <c:numCache>
                      <c:formatCode>0.0%</c:formatCode>
                      <c:ptCount val="7"/>
                      <c:pt idx="1">
                        <c:v>0</c:v>
                      </c:pt>
                      <c:pt idx="2">
                        <c:v>0</c:v>
                      </c:pt>
                      <c:pt idx="3">
                        <c:v>0</c:v>
                      </c:pt>
                      <c:pt idx="4">
                        <c:v>0</c:v>
                      </c:pt>
                      <c:pt idx="5">
                        <c:v>0</c:v>
                      </c:pt>
                    </c:numCache>
                  </c:numRef>
                </c:val>
                <c:extLst>
                  <c:ext xmlns:c16="http://schemas.microsoft.com/office/drawing/2014/chart" uri="{C3380CC4-5D6E-409C-BE32-E72D297353CC}">
                    <c16:uniqueId val="{00000000-F4AC-4557-AE4A-D9D73A1B0066}"/>
                  </c:ext>
                </c:extLst>
              </c15:ser>
            </c15:filteredBarSeries>
            <c15:filteredBarSeries>
              <c15:ser>
                <c:idx val="0"/>
                <c:order val="1"/>
                <c:tx>
                  <c:strRef>
                    <c:extLst xmlns:c15="http://schemas.microsoft.com/office/drawing/2012/chart">
                      <c:ext xmlns:c15="http://schemas.microsoft.com/office/drawing/2012/chart" uri="{02D57815-91ED-43cb-92C2-25804820EDAC}">
                        <c15:formulaRef>
                          <c15:sqref>'Uitvoer data'!$AA$33</c15:sqref>
                        </c15:formulaRef>
                      </c:ext>
                    </c:extLst>
                    <c:strCache>
                      <c:ptCount val="1"/>
                      <c:pt idx="0">
                        <c:v>1F</c:v>
                      </c:pt>
                    </c:strCache>
                  </c:strRef>
                </c:tx>
                <c:spPr>
                  <a:solidFill>
                    <a:srgbClr val="BE4C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xmlns:c15="http://schemas.microsoft.com/office/drawing/2012/chart">
                      <c:ext xmlns:c15="http://schemas.microsoft.com/office/drawing/2012/chart" uri="{02D57815-91ED-43cb-92C2-25804820EDAC}">
                        <c15:formulaRef>
                          <c15:sqref>'Uitvoer data'!$AA$34:$AA$40</c15:sqref>
                        </c15:formulaRef>
                      </c:ext>
                    </c:extLst>
                    <c:numCache>
                      <c:formatCode>0.0%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1-F4AC-4557-AE4A-D9D73A1B0066}"/>
                  </c:ext>
                </c:extLst>
              </c15:ser>
            </c15:filteredBarSeries>
          </c:ext>
        </c:extLst>
      </c:barChart>
      <c:lineChart>
        <c:grouping val="standard"/>
        <c:varyColors val="0"/>
        <c:ser>
          <c:idx val="3"/>
          <c:order val="4"/>
          <c:tx>
            <c:strRef>
              <c:f>'Uitvoer data'!$AE$33</c:f>
              <c:strCache>
                <c:ptCount val="1"/>
                <c:pt idx="0">
                  <c:v>GLG 2F/1S</c:v>
                </c:pt>
              </c:strCache>
            </c:strRef>
          </c:tx>
          <c:spPr>
            <a:ln w="28575" cap="rnd">
              <a:solidFill>
                <a:schemeClr val="tx1">
                  <a:lumMod val="85000"/>
                  <a:lumOff val="15000"/>
                </a:schemeClr>
              </a:solidFill>
              <a:prstDash val="solid"/>
              <a:round/>
            </a:ln>
            <a:effectLst/>
          </c:spPr>
          <c:marker>
            <c:symbol val="none"/>
          </c:marker>
          <c:val>
            <c:numRef>
              <c:f>'Uitvoer data'!$AE$34:$AE$40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4-F4AC-4557-AE4A-D9D73A1B0066}"/>
            </c:ext>
          </c:extLst>
        </c:ser>
        <c:ser>
          <c:idx val="5"/>
          <c:order val="6"/>
          <c:tx>
            <c:strRef>
              <c:f>'Uitvoer data'!$AG$33</c:f>
              <c:strCache>
                <c:ptCount val="1"/>
                <c:pt idx="0">
                  <c:v>SW 2F/1S</c:v>
                </c:pt>
              </c:strCache>
            </c:strRef>
          </c:tx>
          <c:spPr>
            <a:ln w="28575" cap="rnd">
              <a:solidFill>
                <a:srgbClr val="FF0000"/>
              </a:solidFill>
              <a:prstDash val="dash"/>
              <a:round/>
            </a:ln>
            <a:effectLst/>
          </c:spPr>
          <c:marker>
            <c:symbol val="none"/>
          </c:marker>
          <c:val>
            <c:numRef>
              <c:f>'Uitvoer data'!$AG$34:$AG$40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6-F4AC-4557-AE4A-D9D73A1B0066}"/>
            </c:ext>
          </c:extLst>
        </c:ser>
        <c:ser>
          <c:idx val="8"/>
          <c:order val="8"/>
          <c:tx>
            <c:strRef>
              <c:f>'Uitvoer data'!$AI$33</c:f>
              <c:strCache>
                <c:ptCount val="1"/>
                <c:pt idx="0">
                  <c:v>Ambitie 2F/1S</c:v>
                </c:pt>
              </c:strCache>
            </c:strRef>
          </c:tx>
          <c:spPr>
            <a:ln w="28575" cap="rnd">
              <a:solidFill>
                <a:srgbClr val="A09D00"/>
              </a:solidFill>
              <a:prstDash val="sysDot"/>
              <a:round/>
            </a:ln>
            <a:effectLst/>
          </c:spPr>
          <c:marker>
            <c:symbol val="none"/>
          </c:marker>
          <c:val>
            <c:numRef>
              <c:f>'Uitvoer data'!$AI$34:$AI$40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8-F4AC-4557-AE4A-D9D73A1B0066}"/>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2"/>
                <c:order val="3"/>
                <c:tx>
                  <c:strRef>
                    <c:extLst>
                      <c:ext uri="{02D57815-91ED-43cb-92C2-25804820EDAC}">
                        <c15:formulaRef>
                          <c15:sqref>'Uitvoer data'!$AD$33</c15:sqref>
                        </c15:formulaRef>
                      </c:ext>
                    </c:extLst>
                    <c:strCache>
                      <c:ptCount val="1"/>
                      <c:pt idx="0">
                        <c:v>GLG 1F</c:v>
                      </c:pt>
                    </c:strCache>
                  </c:strRef>
                </c:tx>
                <c:spPr>
                  <a:ln w="28575" cap="rnd">
                    <a:solidFill>
                      <a:schemeClr val="accent6">
                        <a:lumMod val="60000"/>
                        <a:lumOff val="40000"/>
                      </a:schemeClr>
                    </a:solidFill>
                    <a:prstDash val="solid"/>
                    <a:round/>
                  </a:ln>
                  <a:effectLst/>
                </c:spPr>
                <c:marker>
                  <c:symbol val="none"/>
                </c:marker>
                <c:val>
                  <c:numRef>
                    <c:extLst>
                      <c:ext uri="{02D57815-91ED-43cb-92C2-25804820EDAC}">
                        <c15:formulaRef>
                          <c15:sqref>'Uitvoer data'!$AD$34:$AD$40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4AC-4557-AE4A-D9D73A1B0066}"/>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'Uitvoer data'!$AF$33</c15:sqref>
                        </c15:formulaRef>
                      </c:ext>
                    </c:extLst>
                    <c:strCache>
                      <c:ptCount val="1"/>
                      <c:pt idx="0">
                        <c:v>SW 1F</c:v>
                      </c:pt>
                    </c:strCache>
                  </c:strRef>
                </c:tx>
                <c:spPr>
                  <a:ln w="28575" cap="rnd">
                    <a:solidFill>
                      <a:srgbClr val="D38792"/>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'Uitvoer data'!$AF$34:$AF$40</c15:sqref>
                        </c15:formulaRef>
                      </c:ext>
                    </c:extLst>
                    <c:numCache>
                      <c:formatCode>0.0%</c:formatCode>
                      <c:ptCount val="7"/>
                      <c:pt idx="0">
                        <c:v>0.85</c:v>
                      </c:pt>
                      <c:pt idx="1">
                        <c:v>0.85</c:v>
                      </c:pt>
                      <c:pt idx="2">
                        <c:v>0.85</c:v>
                      </c:pt>
                      <c:pt idx="3">
                        <c:v>0.85</c:v>
                      </c:pt>
                      <c:pt idx="4">
                        <c:v>0.85</c:v>
                      </c:pt>
                      <c:pt idx="5">
                        <c:v>0.85</c:v>
                      </c:pt>
                      <c:pt idx="6">
                        <c:v>0.85</c:v>
                      </c:pt>
                    </c:numCache>
                  </c:numRef>
                </c:val>
                <c:smooth val="0"/>
                <c:extLst xmlns:c15="http://schemas.microsoft.com/office/drawing/2012/chart">
                  <c:ext xmlns:c16="http://schemas.microsoft.com/office/drawing/2014/chart" uri="{C3380CC4-5D6E-409C-BE32-E72D297353CC}">
                    <c16:uniqueId val="{00000005-F4AC-4557-AE4A-D9D73A1B0066}"/>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'Uitvoer data'!$AH$33</c15:sqref>
                        </c15:formulaRef>
                      </c:ext>
                    </c:extLst>
                    <c:strCache>
                      <c:ptCount val="1"/>
                      <c:pt idx="0">
                        <c:v>Ambitie 1F</c:v>
                      </c:pt>
                    </c:strCache>
                  </c:strRef>
                </c:tx>
                <c:spPr>
                  <a:ln w="28575" cap="rnd">
                    <a:solidFill>
                      <a:srgbClr val="DDD955"/>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data'!$AH$34:$AH$40</c15:sqref>
                        </c15:formulaRef>
                      </c:ext>
                    </c:extLst>
                    <c:numCache>
                      <c:formatCode>0.0%</c:formatCode>
                      <c:ptCount val="7"/>
                      <c:pt idx="0">
                        <c:v>0</c:v>
                      </c:pt>
                      <c:pt idx="1">
                        <c:v>0</c:v>
                      </c:pt>
                      <c:pt idx="2">
                        <c:v>0</c:v>
                      </c:pt>
                      <c:pt idx="3">
                        <c:v>0</c:v>
                      </c:pt>
                      <c:pt idx="4">
                        <c:v>0</c:v>
                      </c:pt>
                      <c:pt idx="5">
                        <c:v>0</c:v>
                      </c:pt>
                      <c:pt idx="6">
                        <c:v>0</c:v>
                      </c:pt>
                    </c:numCache>
                  </c:numRef>
                </c:val>
                <c:smooth val="0"/>
                <c:extLst xmlns:c15="http://schemas.microsoft.com/office/drawing/2012/chart">
                  <c:ext xmlns:c16="http://schemas.microsoft.com/office/drawing/2014/chart" uri="{C3380CC4-5D6E-409C-BE32-E72D297353CC}">
                    <c16:uniqueId val="{00000007-F4AC-4557-AE4A-D9D73A1B0066}"/>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solidFill>
            <a:srgbClr val="A09D00"/>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begrijpend lezen leerlingvolgysteem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5"/>
          <c:tx>
            <c:strRef>
              <c:f>'Uitvoer data'!$C$21</c:f>
              <c:strCache>
                <c:ptCount val="1"/>
                <c:pt idx="0">
                  <c:v>1F</c:v>
                </c:pt>
              </c:strCache>
            </c:strRef>
          </c:tx>
          <c:spPr>
            <a:solidFill>
              <a:schemeClr val="accent6">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730D-4E5A-B3AA-8C893CF92075}"/>
                </c:ext>
              </c:extLst>
            </c:dLbl>
            <c:dLbl>
              <c:idx val="2"/>
              <c:delete val="1"/>
              <c:extLst>
                <c:ext xmlns:c15="http://schemas.microsoft.com/office/drawing/2012/chart" uri="{CE6537A1-D6FC-4f65-9D91-7224C49458BB}"/>
                <c:ext xmlns:c16="http://schemas.microsoft.com/office/drawing/2014/chart" uri="{C3380CC4-5D6E-409C-BE32-E72D297353CC}">
                  <c16:uniqueId val="{00000005-730D-4E5A-B3AA-8C893CF92075}"/>
                </c:ext>
              </c:extLst>
            </c:dLbl>
            <c:dLbl>
              <c:idx val="3"/>
              <c:delete val="1"/>
              <c:extLst>
                <c:ext xmlns:c15="http://schemas.microsoft.com/office/drawing/2012/chart" uri="{CE6537A1-D6FC-4f65-9D91-7224C49458BB}"/>
                <c:ext xmlns:c16="http://schemas.microsoft.com/office/drawing/2014/chart" uri="{C3380CC4-5D6E-409C-BE32-E72D297353CC}">
                  <c16:uniqueId val="{00000006-730D-4E5A-B3AA-8C893CF9207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data'!$C$22:$C$29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730D-4E5A-B3AA-8C893CF92075}"/>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0"/>
                <c:order val="4"/>
                <c:tx>
                  <c:strRef>
                    <c:extLst>
                      <c:ext uri="{02D57815-91ED-43cb-92C2-25804820EDAC}">
                        <c15:formulaRef>
                          <c15:sqref>'Uitvoer data'!$D$21</c15:sqref>
                        </c15:formulaRef>
                      </c:ext>
                    </c:extLst>
                    <c:strCache>
                      <c:ptCount val="1"/>
                      <c:pt idx="0">
                        <c:v>2F</c:v>
                      </c:pt>
                    </c:strCache>
                  </c:strRef>
                </c:tx>
                <c:spPr>
                  <a:solidFill>
                    <a:schemeClr val="accent6">
                      <a:lumMod val="75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0-730D-4E5A-B3AA-8C893CF92075}"/>
                      </c:ext>
                    </c:extLst>
                  </c:dLbl>
                  <c:dLbl>
                    <c:idx val="2"/>
                    <c:delete val="1"/>
                    <c:extLst>
                      <c:ext uri="{CE6537A1-D6FC-4f65-9D91-7224C49458BB}"/>
                      <c:ext xmlns:c16="http://schemas.microsoft.com/office/drawing/2014/chart" uri="{C3380CC4-5D6E-409C-BE32-E72D297353CC}">
                        <c16:uniqueId val="{00000001-730D-4E5A-B3AA-8C893CF92075}"/>
                      </c:ext>
                    </c:extLst>
                  </c:dLbl>
                  <c:dLbl>
                    <c:idx val="3"/>
                    <c:delete val="1"/>
                    <c:extLst>
                      <c:ext uri="{CE6537A1-D6FC-4f65-9D91-7224C49458BB}"/>
                      <c:ext xmlns:c16="http://schemas.microsoft.com/office/drawing/2014/chart" uri="{C3380CC4-5D6E-409C-BE32-E72D297353CC}">
                        <c16:uniqueId val="{00000002-730D-4E5A-B3AA-8C893CF9207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data'!$D$22:$D$29</c15:sqref>
                        </c15:formulaRef>
                      </c:ext>
                    </c:extLst>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730D-4E5A-B3AA-8C893CF92075}"/>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data'!$E$21</c15:sqref>
                        </c15:formulaRef>
                      </c:ext>
                    </c:extLst>
                    <c:strCache>
                      <c:ptCount val="1"/>
                      <c:pt idx="0">
                        <c:v>&lt;1F</c:v>
                      </c:pt>
                    </c:strCache>
                  </c:strRef>
                </c:tx>
                <c:spPr>
                  <a:solidFill>
                    <a:schemeClr val="accent6">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730D-4E5A-B3AA-8C893CF92075}"/>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730D-4E5A-B3AA-8C893CF92075}"/>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730D-4E5A-B3AA-8C893CF9207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data'!$E$22:$E$29</c15:sqref>
                        </c15:formulaRef>
                      </c:ext>
                    </c:extLst>
                    <c:numCache>
                      <c:formatCode>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730D-4E5A-B3AA-8C893CF92075}"/>
                  </c:ext>
                </c:extLst>
              </c15:ser>
            </c15:filteredBarSeries>
          </c:ext>
        </c:extLst>
      </c:barChart>
      <c:lineChart>
        <c:grouping val="standard"/>
        <c:varyColors val="0"/>
        <c:ser>
          <c:idx val="3"/>
          <c:order val="0"/>
          <c:tx>
            <c:strRef>
              <c:f>'Uitvoer data'!$F$21</c:f>
              <c:strCache>
                <c:ptCount val="1"/>
                <c:pt idx="0">
                  <c:v>GLG 1F</c:v>
                </c:pt>
              </c:strCache>
            </c:strRef>
          </c:tx>
          <c:spPr>
            <a:ln w="28575" cap="rnd">
              <a:gradFill flip="none" rotWithShape="1">
                <a:gsLst>
                  <a:gs pos="41000">
                    <a:schemeClr val="bg1">
                      <a:alpha val="1000"/>
                    </a:schemeClr>
                  </a:gs>
                  <a:gs pos="0">
                    <a:schemeClr val="accent1">
                      <a:lumMod val="5000"/>
                      <a:lumOff val="95000"/>
                      <a:alpha val="3000"/>
                    </a:schemeClr>
                  </a:gs>
                  <a:gs pos="56000">
                    <a:schemeClr val="tx1">
                      <a:lumMod val="65000"/>
                      <a:lumOff val="35000"/>
                    </a:schemeClr>
                  </a:gs>
                  <a:gs pos="100000">
                    <a:schemeClr val="tx1">
                      <a:lumMod val="65000"/>
                      <a:lumOff val="3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data'!$F$22:$F$29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730D-4E5A-B3AA-8C893CF92075}"/>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4"/>
                <c:order val="1"/>
                <c:tx>
                  <c:strRef>
                    <c:extLst>
                      <c:ext uri="{02D57815-91ED-43cb-92C2-25804820EDAC}">
                        <c15:formulaRef>
                          <c15:sqref>'Uitvoer data'!$G$21</c15:sqref>
                        </c15:formulaRef>
                      </c:ext>
                    </c:extLst>
                    <c:strCache>
                      <c:ptCount val="1"/>
                      <c:pt idx="0">
                        <c:v>GLG 2F</c:v>
                      </c:pt>
                    </c:strCache>
                  </c:strRef>
                </c:tx>
                <c:spPr>
                  <a:ln w="28575" cap="rnd">
                    <a:gradFill flip="none" rotWithShape="1">
                      <a:gsLst>
                        <a:gs pos="0">
                          <a:schemeClr val="accent1">
                            <a:lumMod val="5000"/>
                            <a:lumOff val="95000"/>
                            <a:alpha val="3000"/>
                          </a:schemeClr>
                        </a:gs>
                        <a:gs pos="42000">
                          <a:schemeClr val="bg1">
                            <a:alpha val="2000"/>
                          </a:schemeClr>
                        </a:gs>
                        <a:gs pos="59000">
                          <a:srgbClr val="6B8EB3"/>
                        </a:gs>
                        <a:gs pos="100000">
                          <a:srgbClr val="6B8EB3"/>
                        </a:gs>
                      </a:gsLst>
                      <a:lin ang="0" scaled="1"/>
                      <a:tileRect/>
                    </a:gradFill>
                    <a:round/>
                  </a:ln>
                  <a:effectLst/>
                </c:spPr>
                <c:marker>
                  <c:symbol val="none"/>
                </c:marker>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data'!$G$22:$G$29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730D-4E5A-B3AA-8C893CF92075}"/>
                  </c:ext>
                </c:extLst>
              </c15:ser>
            </c15:filteredLineSeries>
          </c:ext>
        </c:extLst>
      </c:lineChart>
      <c:lineChart>
        <c:grouping val="standard"/>
        <c:varyColors val="0"/>
        <c:ser>
          <c:idx val="5"/>
          <c:order val="2"/>
          <c:tx>
            <c:strRef>
              <c:f>'Uitvoer data'!$H$21</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data'!$H$22:$H$29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730D-4E5A-B3AA-8C893CF92075}"/>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6"/>
                <c:order val="3"/>
                <c:tx>
                  <c:strRef>
                    <c:extLst>
                      <c:ext uri="{02D57815-91ED-43cb-92C2-25804820EDAC}">
                        <c15:formulaRef>
                          <c15:sqref>'Uitvoer data'!$I$21</c15:sqref>
                        </c15:formulaRef>
                      </c:ext>
                    </c:extLst>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extLst>
                      <c:ext uri="{02D57815-91ED-43cb-92C2-25804820EDAC}">
                        <c15:formulaRef>
                          <c15:sqref>'Uitvoer data'!$I$22:$I$29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730D-4E5A-B3AA-8C893CF92075}"/>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majorUnit val="0.1"/>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rekenen leerlingvolgsysteem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5"/>
          <c:tx>
            <c:strRef>
              <c:f>'Uitvoer data'!$K$21</c:f>
              <c:strCache>
                <c:ptCount val="1"/>
                <c:pt idx="0">
                  <c:v>1F</c:v>
                </c:pt>
              </c:strCache>
            </c:strRef>
          </c:tx>
          <c:spPr>
            <a:solidFill>
              <a:srgbClr val="6B8EB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09D9-4063-B741-0058C04BEE23}"/>
                </c:ext>
              </c:extLst>
            </c:dLbl>
            <c:dLbl>
              <c:idx val="2"/>
              <c:delete val="1"/>
              <c:extLst>
                <c:ext xmlns:c15="http://schemas.microsoft.com/office/drawing/2012/chart" uri="{CE6537A1-D6FC-4f65-9D91-7224C49458BB}"/>
                <c:ext xmlns:c16="http://schemas.microsoft.com/office/drawing/2014/chart" uri="{C3380CC4-5D6E-409C-BE32-E72D297353CC}">
                  <c16:uniqueId val="{00000005-09D9-4063-B741-0058C04BEE23}"/>
                </c:ext>
              </c:extLst>
            </c:dLbl>
            <c:dLbl>
              <c:idx val="3"/>
              <c:delete val="1"/>
              <c:extLst>
                <c:ext xmlns:c15="http://schemas.microsoft.com/office/drawing/2012/chart" uri="{CE6537A1-D6FC-4f65-9D91-7224C49458BB}"/>
                <c:ext xmlns:c16="http://schemas.microsoft.com/office/drawing/2014/chart" uri="{C3380CC4-5D6E-409C-BE32-E72D297353CC}">
                  <c16:uniqueId val="{00000006-09D9-4063-B741-0058C04BEE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data'!$K$22:$K$29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09D9-4063-B741-0058C04BEE23}"/>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0"/>
                <c:order val="4"/>
                <c:tx>
                  <c:strRef>
                    <c:extLst>
                      <c:ext uri="{02D57815-91ED-43cb-92C2-25804820EDAC}">
                        <c15:formulaRef>
                          <c15:sqref>'Uitvoer data'!$M$21</c15:sqref>
                        </c15:formulaRef>
                      </c:ext>
                    </c:extLst>
                    <c:strCache>
                      <c:ptCount val="1"/>
                      <c:pt idx="0">
                        <c:v>1S</c:v>
                      </c:pt>
                    </c:strCache>
                  </c:strRef>
                </c:tx>
                <c:spPr>
                  <a:solidFill>
                    <a:srgbClr val="4E7198"/>
                  </a:solidFill>
                  <a:ln>
                    <a:noFill/>
                  </a:ln>
                  <a:effectLst/>
                </c:spPr>
                <c:invertIfNegative val="0"/>
                <c:dLbls>
                  <c:dLbl>
                    <c:idx val="1"/>
                    <c:delete val="1"/>
                    <c:extLst>
                      <c:ext uri="{CE6537A1-D6FC-4f65-9D91-7224C49458BB}"/>
                      <c:ext xmlns:c16="http://schemas.microsoft.com/office/drawing/2014/chart" uri="{C3380CC4-5D6E-409C-BE32-E72D297353CC}">
                        <c16:uniqueId val="{00000000-09D9-4063-B741-0058C04BEE23}"/>
                      </c:ext>
                    </c:extLst>
                  </c:dLbl>
                  <c:dLbl>
                    <c:idx val="2"/>
                    <c:delete val="1"/>
                    <c:extLst>
                      <c:ext uri="{CE6537A1-D6FC-4f65-9D91-7224C49458BB}"/>
                      <c:ext xmlns:c16="http://schemas.microsoft.com/office/drawing/2014/chart" uri="{C3380CC4-5D6E-409C-BE32-E72D297353CC}">
                        <c16:uniqueId val="{00000001-09D9-4063-B741-0058C04BEE23}"/>
                      </c:ext>
                    </c:extLst>
                  </c:dLbl>
                  <c:dLbl>
                    <c:idx val="3"/>
                    <c:delete val="1"/>
                    <c:extLst>
                      <c:ext uri="{CE6537A1-D6FC-4f65-9D91-7224C49458BB}"/>
                      <c:ext xmlns:c16="http://schemas.microsoft.com/office/drawing/2014/chart" uri="{C3380CC4-5D6E-409C-BE32-E72D297353CC}">
                        <c16:uniqueId val="{00000002-09D9-4063-B741-0058C04BEE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data'!$M$22:$M$29</c15:sqref>
                        </c15:formulaRef>
                      </c:ext>
                    </c:extLst>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09D9-4063-B741-0058C04BEE23}"/>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data'!$J$21</c15:sqref>
                        </c15:formulaRef>
                      </c:ext>
                    </c:extLst>
                    <c:strCache>
                      <c:ptCount val="1"/>
                      <c:pt idx="0">
                        <c:v>&lt;1F</c:v>
                      </c:pt>
                    </c:strCache>
                  </c:strRef>
                </c:tx>
                <c:spPr>
                  <a:solidFill>
                    <a:srgbClr val="B2C4D8"/>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09D9-4063-B741-0058C04BEE23}"/>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09D9-4063-B741-0058C04BEE23}"/>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09D9-4063-B741-0058C04BEE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data'!$J$22:$J$29</c15:sqref>
                        </c15:formulaRef>
                      </c:ext>
                    </c:extLst>
                    <c:numCache>
                      <c:formatCode>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09D9-4063-B741-0058C04BEE23}"/>
                  </c:ext>
                </c:extLst>
              </c15:ser>
            </c15:filteredBarSeries>
          </c:ext>
        </c:extLst>
      </c:barChart>
      <c:lineChart>
        <c:grouping val="standard"/>
        <c:varyColors val="0"/>
        <c:ser>
          <c:idx val="3"/>
          <c:order val="0"/>
          <c:tx>
            <c:strRef>
              <c:f>'Uitvoer data'!$N$21</c:f>
              <c:strCache>
                <c:ptCount val="1"/>
                <c:pt idx="0">
                  <c:v>GLG 1F</c:v>
                </c:pt>
              </c:strCache>
            </c:strRef>
          </c:tx>
          <c:spPr>
            <a:ln w="28575" cap="rnd">
              <a:gradFill flip="none" rotWithShape="1">
                <a:gsLst>
                  <a:gs pos="45000">
                    <a:schemeClr val="bg1">
                      <a:alpha val="1000"/>
                    </a:schemeClr>
                  </a:gs>
                  <a:gs pos="0">
                    <a:schemeClr val="accent1">
                      <a:lumMod val="5000"/>
                      <a:lumOff val="95000"/>
                      <a:alpha val="3000"/>
                    </a:schemeClr>
                  </a:gs>
                  <a:gs pos="56000">
                    <a:schemeClr val="tx1">
                      <a:lumMod val="65000"/>
                      <a:lumOff val="35000"/>
                    </a:schemeClr>
                  </a:gs>
                  <a:gs pos="100000">
                    <a:schemeClr val="tx1">
                      <a:lumMod val="65000"/>
                      <a:lumOff val="3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data'!$N$22:$N$29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09D9-4063-B741-0058C04BEE23}"/>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4"/>
                <c:order val="1"/>
                <c:tx>
                  <c:strRef>
                    <c:extLst>
                      <c:ext uri="{02D57815-91ED-43cb-92C2-25804820EDAC}">
                        <c15:formulaRef>
                          <c15:sqref>'Uitvoer data'!$O$21</c15:sqref>
                        </c15:formulaRef>
                      </c:ext>
                    </c:extLst>
                    <c:strCache>
                      <c:ptCount val="1"/>
                      <c:pt idx="0">
                        <c:v>GLG 1S</c:v>
                      </c:pt>
                    </c:strCache>
                  </c:strRef>
                </c:tx>
                <c:spPr>
                  <a:ln w="28575" cap="rnd">
                    <a:gradFill flip="none" rotWithShape="1">
                      <a:gsLst>
                        <a:gs pos="0">
                          <a:schemeClr val="accent1">
                            <a:lumMod val="5000"/>
                            <a:lumOff val="95000"/>
                            <a:alpha val="3000"/>
                          </a:schemeClr>
                        </a:gs>
                        <a:gs pos="40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data'!$O$22:$O$29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09D9-4063-B741-0058C04BEE23}"/>
                  </c:ext>
                </c:extLst>
              </c15:ser>
            </c15:filteredLineSeries>
          </c:ext>
        </c:extLst>
      </c:lineChart>
      <c:lineChart>
        <c:grouping val="standard"/>
        <c:varyColors val="0"/>
        <c:ser>
          <c:idx val="5"/>
          <c:order val="2"/>
          <c:tx>
            <c:strRef>
              <c:f>'Uitvoer data'!$P$21</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data'!$P$22:$P$29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09D9-4063-B741-0058C04BEE23}"/>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6"/>
                <c:order val="3"/>
                <c:tx>
                  <c:strRef>
                    <c:extLst>
                      <c:ext uri="{02D57815-91ED-43cb-92C2-25804820EDAC}">
                        <c15:formulaRef>
                          <c15:sqref>'Uitvoer data'!$Q$21</c15:sqref>
                        </c15:formulaRef>
                      </c:ext>
                    </c:extLst>
                    <c:strCache>
                      <c:ptCount val="1"/>
                      <c:pt idx="0">
                        <c:v>Ambitie 1S</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extLst>
                      <c:ext uri="{02D57815-91ED-43cb-92C2-25804820EDAC}">
                        <c15:formulaRef>
                          <c15:sqref>'Uitvoer data'!$Q$22:$Q$29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09D9-4063-B741-0058C04BEE23}"/>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majorUnit val="0.1"/>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taalverzorging leerlingvolgsysteem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5"/>
          <c:tx>
            <c:strRef>
              <c:f>'Uitvoer data'!$S$21</c:f>
              <c:strCache>
                <c:ptCount val="1"/>
                <c:pt idx="0">
                  <c:v>1F</c:v>
                </c:pt>
              </c:strCache>
            </c:strRef>
          </c:tx>
          <c:spPr>
            <a:solidFill>
              <a:schemeClr val="accent2">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5519-4CCF-8A9B-BCA2AFA8A6FD}"/>
                </c:ext>
              </c:extLst>
            </c:dLbl>
            <c:dLbl>
              <c:idx val="2"/>
              <c:delete val="1"/>
              <c:extLst>
                <c:ext xmlns:c15="http://schemas.microsoft.com/office/drawing/2012/chart" uri="{CE6537A1-D6FC-4f65-9D91-7224C49458BB}"/>
                <c:ext xmlns:c16="http://schemas.microsoft.com/office/drawing/2014/chart" uri="{C3380CC4-5D6E-409C-BE32-E72D297353CC}">
                  <c16:uniqueId val="{00000005-5519-4CCF-8A9B-BCA2AFA8A6FD}"/>
                </c:ext>
              </c:extLst>
            </c:dLbl>
            <c:dLbl>
              <c:idx val="3"/>
              <c:delete val="1"/>
              <c:extLst>
                <c:ext xmlns:c15="http://schemas.microsoft.com/office/drawing/2012/chart" uri="{CE6537A1-D6FC-4f65-9D91-7224C49458BB}"/>
                <c:ext xmlns:c16="http://schemas.microsoft.com/office/drawing/2014/chart" uri="{C3380CC4-5D6E-409C-BE32-E72D297353CC}">
                  <c16:uniqueId val="{00000006-5519-4CCF-8A9B-BCA2AFA8A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data'!$S$22:$S$29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5519-4CCF-8A9B-BCA2AFA8A6FD}"/>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0"/>
                <c:order val="4"/>
                <c:tx>
                  <c:strRef>
                    <c:extLst>
                      <c:ext uri="{02D57815-91ED-43cb-92C2-25804820EDAC}">
                        <c15:formulaRef>
                          <c15:sqref>'Uitvoer data'!$U$21</c15:sqref>
                        </c15:formulaRef>
                      </c:ext>
                    </c:extLst>
                    <c:strCache>
                      <c:ptCount val="1"/>
                      <c:pt idx="0">
                        <c:v>2F</c:v>
                      </c:pt>
                    </c:strCache>
                  </c:strRef>
                </c:tx>
                <c:spPr>
                  <a:solidFill>
                    <a:schemeClr val="accent2">
                      <a:lumMod val="75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0-5519-4CCF-8A9B-BCA2AFA8A6FD}"/>
                      </c:ext>
                    </c:extLst>
                  </c:dLbl>
                  <c:dLbl>
                    <c:idx val="2"/>
                    <c:delete val="1"/>
                    <c:extLst>
                      <c:ext uri="{CE6537A1-D6FC-4f65-9D91-7224C49458BB}"/>
                      <c:ext xmlns:c16="http://schemas.microsoft.com/office/drawing/2014/chart" uri="{C3380CC4-5D6E-409C-BE32-E72D297353CC}">
                        <c16:uniqueId val="{00000001-5519-4CCF-8A9B-BCA2AFA8A6FD}"/>
                      </c:ext>
                    </c:extLst>
                  </c:dLbl>
                  <c:dLbl>
                    <c:idx val="3"/>
                    <c:delete val="1"/>
                    <c:extLst>
                      <c:ext uri="{CE6537A1-D6FC-4f65-9D91-7224C49458BB}"/>
                      <c:ext xmlns:c16="http://schemas.microsoft.com/office/drawing/2014/chart" uri="{C3380CC4-5D6E-409C-BE32-E72D297353CC}">
                        <c16:uniqueId val="{00000002-5519-4CCF-8A9B-BCA2AFA8A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data'!$U$22:$U$29</c15:sqref>
                        </c15:formulaRef>
                      </c:ext>
                    </c:extLst>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5519-4CCF-8A9B-BCA2AFA8A6FD}"/>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data'!$R$21</c15:sqref>
                        </c15:formulaRef>
                      </c:ext>
                    </c:extLst>
                    <c:strCache>
                      <c:ptCount val="1"/>
                      <c:pt idx="0">
                        <c:v>&lt;1F</c:v>
                      </c:pt>
                    </c:strCache>
                  </c:strRef>
                </c:tx>
                <c:spPr>
                  <a:solidFill>
                    <a:schemeClr val="accent2">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5519-4CCF-8A9B-BCA2AFA8A6FD}"/>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5519-4CCF-8A9B-BCA2AFA8A6FD}"/>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5519-4CCF-8A9B-BCA2AFA8A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data'!$R$22:$R$29</c15:sqref>
                        </c15:formulaRef>
                      </c:ext>
                    </c:extLst>
                    <c:numCache>
                      <c:formatCode>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5519-4CCF-8A9B-BCA2AFA8A6FD}"/>
                  </c:ext>
                </c:extLst>
              </c15:ser>
            </c15:filteredBarSeries>
          </c:ext>
        </c:extLst>
      </c:barChart>
      <c:lineChart>
        <c:grouping val="standard"/>
        <c:varyColors val="0"/>
        <c:ser>
          <c:idx val="3"/>
          <c:order val="0"/>
          <c:tx>
            <c:strRef>
              <c:f>'Uitvoer data'!$V$21</c:f>
              <c:strCache>
                <c:ptCount val="1"/>
                <c:pt idx="0">
                  <c:v>GLG 1F</c:v>
                </c:pt>
              </c:strCache>
            </c:strRef>
          </c:tx>
          <c:spPr>
            <a:ln w="28575" cap="rnd">
              <a:gradFill flip="none" rotWithShape="1">
                <a:gsLst>
                  <a:gs pos="42000">
                    <a:schemeClr val="bg1">
                      <a:alpha val="1000"/>
                    </a:schemeClr>
                  </a:gs>
                  <a:gs pos="0">
                    <a:schemeClr val="accent1">
                      <a:lumMod val="5000"/>
                      <a:lumOff val="95000"/>
                      <a:alpha val="3000"/>
                    </a:schemeClr>
                  </a:gs>
                  <a:gs pos="56000">
                    <a:schemeClr val="tx1">
                      <a:lumMod val="65000"/>
                      <a:lumOff val="35000"/>
                    </a:schemeClr>
                  </a:gs>
                  <a:gs pos="100000">
                    <a:schemeClr val="tx1">
                      <a:lumMod val="65000"/>
                      <a:lumOff val="3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data'!$V$22:$V$29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5519-4CCF-8A9B-BCA2AFA8A6FD}"/>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4"/>
                <c:order val="1"/>
                <c:tx>
                  <c:strRef>
                    <c:extLst>
                      <c:ext uri="{02D57815-91ED-43cb-92C2-25804820EDAC}">
                        <c15:formulaRef>
                          <c15:sqref>'Uitvoer data'!$W$21</c15:sqref>
                        </c15:formulaRef>
                      </c:ext>
                    </c:extLst>
                    <c:strCache>
                      <c:ptCount val="1"/>
                      <c:pt idx="0">
                        <c:v>GLG 2F</c:v>
                      </c:pt>
                    </c:strCache>
                  </c:strRef>
                </c:tx>
                <c:spPr>
                  <a:ln w="28575" cap="rnd">
                    <a:gradFill flip="none" rotWithShape="1">
                      <a:gsLst>
                        <a:gs pos="0">
                          <a:schemeClr val="accent1">
                            <a:lumMod val="5000"/>
                            <a:lumOff val="95000"/>
                            <a:alpha val="3000"/>
                          </a:schemeClr>
                        </a:gs>
                        <a:gs pos="45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data'!$W$22:$W$29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5519-4CCF-8A9B-BCA2AFA8A6FD}"/>
                  </c:ext>
                </c:extLst>
              </c15:ser>
            </c15:filteredLineSeries>
          </c:ext>
        </c:extLst>
      </c:lineChart>
      <c:lineChart>
        <c:grouping val="standard"/>
        <c:varyColors val="0"/>
        <c:ser>
          <c:idx val="5"/>
          <c:order val="2"/>
          <c:tx>
            <c:strRef>
              <c:f>'Uitvoer data'!$X$21</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data'!$X$22:$X$29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5519-4CCF-8A9B-BCA2AFA8A6FD}"/>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6"/>
                <c:order val="3"/>
                <c:tx>
                  <c:strRef>
                    <c:extLst>
                      <c:ext uri="{02D57815-91ED-43cb-92C2-25804820EDAC}">
                        <c15:formulaRef>
                          <c15:sqref>'Uitvoer data'!$Y$21</c15:sqref>
                        </c15:formulaRef>
                      </c:ext>
                    </c:extLst>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extLst>
                      <c:ext uri="{02D57815-91ED-43cb-92C2-25804820EDAC}">
                        <c15:formulaRef>
                          <c15:sqref>'Uitvoer data'!$Y$22:$Y$29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5519-4CCF-8A9B-BCA2AFA8A6FD}"/>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majorUnit val="0.1"/>
      </c:valAx>
      <c:valAx>
        <c:axId val="1474975119"/>
        <c:scaling>
          <c:orientation val="minMax"/>
        </c:scaling>
        <c:delete val="1"/>
        <c:axPos val="r"/>
        <c:numFmt formatCode="General"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lezen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1"/>
          <c:tx>
            <c:strRef>
              <c:f>'Uitvoer data'!$C$11</c:f>
              <c:strCache>
                <c:ptCount val="1"/>
                <c:pt idx="0">
                  <c:v>1F</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data'!$C$12:$C$17</c:f>
              <c:numCache>
                <c:formatCode>0.0%</c:formatCode>
                <c:ptCount val="6"/>
                <c:pt idx="1">
                  <c:v>0</c:v>
                </c:pt>
                <c:pt idx="2">
                  <c:v>0</c:v>
                </c:pt>
                <c:pt idx="3">
                  <c:v>0</c:v>
                </c:pt>
                <c:pt idx="4">
                  <c:v>0</c:v>
                </c:pt>
              </c:numCache>
            </c:numRef>
          </c:val>
          <c:extLst>
            <c:ext xmlns:c16="http://schemas.microsoft.com/office/drawing/2014/chart" uri="{C3380CC4-5D6E-409C-BE32-E72D297353CC}">
              <c16:uniqueId val="{00000000-A5FC-486F-A7A8-A22D90EC7DFA}"/>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1"/>
                <c:order val="0"/>
                <c:tx>
                  <c:strRef>
                    <c:extLst>
                      <c:ext uri="{02D57815-91ED-43cb-92C2-25804820EDAC}">
                        <c15:formulaRef>
                          <c15:sqref>'Uitvoer data'!$E$11</c15:sqref>
                        </c15:formulaRef>
                      </c:ext>
                    </c:extLst>
                    <c:strCache>
                      <c:ptCount val="1"/>
                      <c:pt idx="0">
                        <c:v>2F</c:v>
                      </c:pt>
                    </c:strCache>
                  </c:strRef>
                </c:tx>
                <c:spPr>
                  <a:solidFill>
                    <a:schemeClr val="accent6">
                      <a:lumMod val="75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data'!$A$12:$A$17</c15:sqref>
                        </c15:formulaRef>
                      </c:ext>
                    </c:extLst>
                    <c:strCache>
                      <c:ptCount val="5"/>
                      <c:pt idx="1">
                        <c:v>0</c:v>
                      </c:pt>
                      <c:pt idx="2">
                        <c:v>0</c:v>
                      </c:pt>
                      <c:pt idx="3">
                        <c:v>0</c:v>
                      </c:pt>
                      <c:pt idx="4">
                        <c:v>3 jrs</c:v>
                      </c:pt>
                    </c:strCache>
                  </c:strRef>
                </c:cat>
                <c:val>
                  <c:numRef>
                    <c:extLst>
                      <c:ext uri="{02D57815-91ED-43cb-92C2-25804820EDAC}">
                        <c15:formulaRef>
                          <c15:sqref>'Uitvoer data'!$E$12:$E$17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1-A5FC-486F-A7A8-A22D90EC7DFA}"/>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'Uitvoer data'!$B$11</c15:sqref>
                        </c15:formulaRef>
                      </c:ext>
                    </c:extLst>
                    <c:strCache>
                      <c:ptCount val="1"/>
                      <c:pt idx="0">
                        <c:v>&lt;1F</c:v>
                      </c:pt>
                    </c:strCache>
                  </c:strRef>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data'!$B$12:$B$16</c15:sqref>
                        </c15:formulaRef>
                      </c:ext>
                    </c:extLst>
                    <c:numCache>
                      <c:formatCode>0.0%</c:formatCode>
                      <c:ptCount val="5"/>
                      <c:pt idx="1">
                        <c:v>0</c:v>
                      </c:pt>
                      <c:pt idx="2">
                        <c:v>0</c:v>
                      </c:pt>
                      <c:pt idx="3">
                        <c:v>0</c:v>
                      </c:pt>
                      <c:pt idx="4">
                        <c:v>0</c:v>
                      </c:pt>
                    </c:numCache>
                  </c:numRef>
                </c:val>
                <c:extLst xmlns:c15="http://schemas.microsoft.com/office/drawing/2012/chart">
                  <c:ext xmlns:c16="http://schemas.microsoft.com/office/drawing/2014/chart" uri="{C3380CC4-5D6E-409C-BE32-E72D297353CC}">
                    <c16:uniqueId val="{00000002-A5FC-486F-A7A8-A22D90EC7DFA}"/>
                  </c:ext>
                </c:extLst>
              </c15:ser>
            </c15:filteredBarSeries>
          </c:ext>
        </c:extLst>
      </c:barChart>
      <c:lineChart>
        <c:grouping val="standard"/>
        <c:varyColors val="0"/>
        <c:ser>
          <c:idx val="2"/>
          <c:order val="3"/>
          <c:tx>
            <c:strRef>
              <c:f>'Uitvoer data'!$F$11</c:f>
              <c:strCache>
                <c:ptCount val="1"/>
                <c:pt idx="0">
                  <c:v>GLG 1F</c:v>
                </c:pt>
              </c:strCache>
            </c:strRef>
          </c:tx>
          <c:spPr>
            <a:ln w="28575" cap="rnd">
              <a:solidFill>
                <a:schemeClr val="tx1">
                  <a:lumMod val="65000"/>
                  <a:lumOff val="35000"/>
                </a:schemeClr>
              </a:solidFill>
              <a:round/>
            </a:ln>
            <a:effectLst/>
          </c:spPr>
          <c:marker>
            <c:symbol val="none"/>
          </c:marker>
          <c:val>
            <c:numRef>
              <c:f>'Uitvoer data'!$F$12:$F$17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A5FC-486F-A7A8-A22D90EC7DFA}"/>
            </c:ext>
          </c:extLst>
        </c:ser>
        <c:ser>
          <c:idx val="4"/>
          <c:order val="5"/>
          <c:tx>
            <c:strRef>
              <c:f>'Uitvoer data'!$H$11</c:f>
              <c:strCache>
                <c:ptCount val="1"/>
                <c:pt idx="0">
                  <c:v>Ambitie 1F</c:v>
                </c:pt>
              </c:strCache>
            </c:strRef>
          </c:tx>
          <c:spPr>
            <a:ln w="28575" cap="rnd">
              <a:solidFill>
                <a:srgbClr val="DDD955"/>
              </a:solidFill>
              <a:prstDash val="sysDot"/>
              <a:round/>
            </a:ln>
            <a:effectLst/>
          </c:spPr>
          <c:marker>
            <c:symbol val="none"/>
          </c:marker>
          <c:val>
            <c:numRef>
              <c:f>'Uitvoer data'!$H$12:$H$17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5-A5FC-486F-A7A8-A22D90EC7DFA}"/>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3"/>
                <c:order val="4"/>
                <c:tx>
                  <c:strRef>
                    <c:extLst>
                      <c:ext uri="{02D57815-91ED-43cb-92C2-25804820EDAC}">
                        <c15:formulaRef>
                          <c15:sqref>'Uitvoer data'!$G$11</c15:sqref>
                        </c15:formulaRef>
                      </c:ext>
                    </c:extLst>
                    <c:strCache>
                      <c:ptCount val="1"/>
                      <c:pt idx="0">
                        <c:v>GLG 2F</c:v>
                      </c:pt>
                    </c:strCache>
                  </c:strRef>
                </c:tx>
                <c:spPr>
                  <a:ln w="28575" cap="rnd">
                    <a:solidFill>
                      <a:srgbClr val="6B8EB3"/>
                    </a:solidFill>
                    <a:round/>
                  </a:ln>
                  <a:effectLst/>
                </c:spPr>
                <c:marker>
                  <c:symbol val="none"/>
                </c:marker>
                <c:val>
                  <c:numRef>
                    <c:extLst>
                      <c:ext uri="{02D57815-91ED-43cb-92C2-25804820EDAC}">
                        <c15:formulaRef>
                          <c15:sqref>'Uitvoer data'!$G$12:$G$17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A5FC-486F-A7A8-A22D90EC7DFA}"/>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'Uitvoer data'!$I$11</c15:sqref>
                        </c15:formulaRef>
                      </c:ext>
                    </c:extLst>
                    <c:strCache>
                      <c:ptCount val="1"/>
                      <c:pt idx="0">
                        <c:v>Ambitie 2F</c:v>
                      </c:pt>
                    </c:strCache>
                  </c:strRef>
                </c:tx>
                <c:spPr>
                  <a:ln w="28575" cap="rnd">
                    <a:solidFill>
                      <a:srgbClr val="A09D0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data'!$I$12:$I$17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6-A5FC-486F-A7A8-A22D90EC7DFA}"/>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rekenen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1"/>
          <c:tx>
            <c:strRef>
              <c:f>'Uitvoer data'!$K$11</c:f>
              <c:strCache>
                <c:ptCount val="1"/>
                <c:pt idx="0">
                  <c:v>1F</c:v>
                </c:pt>
              </c:strCache>
            </c:strRef>
          </c:tx>
          <c:spPr>
            <a:solidFill>
              <a:srgbClr val="6B8EB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data'!$K$12:$K$17</c:f>
              <c:numCache>
                <c:formatCode>0.0%</c:formatCode>
                <c:ptCount val="6"/>
                <c:pt idx="1">
                  <c:v>0</c:v>
                </c:pt>
                <c:pt idx="2">
                  <c:v>0</c:v>
                </c:pt>
                <c:pt idx="3">
                  <c:v>0</c:v>
                </c:pt>
                <c:pt idx="4">
                  <c:v>0</c:v>
                </c:pt>
              </c:numCache>
            </c:numRef>
          </c:val>
          <c:extLst>
            <c:ext xmlns:c16="http://schemas.microsoft.com/office/drawing/2014/chart" uri="{C3380CC4-5D6E-409C-BE32-E72D297353CC}">
              <c16:uniqueId val="{00000000-21AA-4D8F-8840-6B680A5F7709}"/>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1"/>
                <c:order val="0"/>
                <c:tx>
                  <c:strRef>
                    <c:extLst>
                      <c:ext uri="{02D57815-91ED-43cb-92C2-25804820EDAC}">
                        <c15:formulaRef>
                          <c15:sqref>'Uitvoer data'!$M$11</c15:sqref>
                        </c15:formulaRef>
                      </c:ext>
                    </c:extLst>
                    <c:strCache>
                      <c:ptCount val="1"/>
                      <c:pt idx="0">
                        <c:v>1S</c:v>
                      </c:pt>
                    </c:strCache>
                  </c:strRef>
                </c:tx>
                <c:spPr>
                  <a:solidFill>
                    <a:srgbClr val="4E7198"/>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data'!$A$12:$A$17</c15:sqref>
                        </c15:formulaRef>
                      </c:ext>
                    </c:extLst>
                    <c:strCache>
                      <c:ptCount val="5"/>
                      <c:pt idx="1">
                        <c:v>0</c:v>
                      </c:pt>
                      <c:pt idx="2">
                        <c:v>0</c:v>
                      </c:pt>
                      <c:pt idx="3">
                        <c:v>0</c:v>
                      </c:pt>
                      <c:pt idx="4">
                        <c:v>3 jrs</c:v>
                      </c:pt>
                    </c:strCache>
                  </c:strRef>
                </c:cat>
                <c:val>
                  <c:numRef>
                    <c:extLst>
                      <c:ext uri="{02D57815-91ED-43cb-92C2-25804820EDAC}">
                        <c15:formulaRef>
                          <c15:sqref>'Uitvoer data'!$M$12:$M$17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1-21AA-4D8F-8840-6B680A5F7709}"/>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'Uitvoer data'!$J$11</c15:sqref>
                        </c15:formulaRef>
                      </c:ext>
                    </c:extLst>
                    <c:strCache>
                      <c:ptCount val="1"/>
                      <c:pt idx="0">
                        <c:v>&lt;1F</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data'!$J$12:$J$17</c15:sqref>
                        </c15:formulaRef>
                      </c:ext>
                    </c:extLst>
                    <c:numCache>
                      <c:formatCode>0.0%</c:formatCode>
                      <c:ptCount val="6"/>
                      <c:pt idx="1">
                        <c:v>0</c:v>
                      </c:pt>
                      <c:pt idx="2">
                        <c:v>0</c:v>
                      </c:pt>
                      <c:pt idx="3">
                        <c:v>0</c:v>
                      </c:pt>
                      <c:pt idx="4">
                        <c:v>0</c:v>
                      </c:pt>
                    </c:numCache>
                  </c:numRef>
                </c:val>
                <c:extLst xmlns:c15="http://schemas.microsoft.com/office/drawing/2012/chart">
                  <c:ext xmlns:c16="http://schemas.microsoft.com/office/drawing/2014/chart" uri="{C3380CC4-5D6E-409C-BE32-E72D297353CC}">
                    <c16:uniqueId val="{00000002-21AA-4D8F-8840-6B680A5F7709}"/>
                  </c:ext>
                </c:extLst>
              </c15:ser>
            </c15:filteredBarSeries>
          </c:ext>
        </c:extLst>
      </c:barChart>
      <c:lineChart>
        <c:grouping val="standard"/>
        <c:varyColors val="0"/>
        <c:ser>
          <c:idx val="2"/>
          <c:order val="3"/>
          <c:tx>
            <c:strRef>
              <c:f>'Uitvoer data'!$N$11</c:f>
              <c:strCache>
                <c:ptCount val="1"/>
                <c:pt idx="0">
                  <c:v>GLG 1F</c:v>
                </c:pt>
              </c:strCache>
            </c:strRef>
          </c:tx>
          <c:spPr>
            <a:ln w="28575" cap="rnd">
              <a:solidFill>
                <a:schemeClr val="tx1">
                  <a:lumMod val="65000"/>
                  <a:lumOff val="35000"/>
                </a:schemeClr>
              </a:solidFill>
              <a:round/>
            </a:ln>
            <a:effectLst/>
          </c:spPr>
          <c:marker>
            <c:symbol val="none"/>
          </c:marker>
          <c:val>
            <c:numRef>
              <c:f>'Uitvoer data'!$N$12:$N$17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21AA-4D8F-8840-6B680A5F7709}"/>
            </c:ext>
          </c:extLst>
        </c:ser>
        <c:ser>
          <c:idx val="4"/>
          <c:order val="5"/>
          <c:tx>
            <c:strRef>
              <c:f>'Uitvoer data'!$P$11</c:f>
              <c:strCache>
                <c:ptCount val="1"/>
                <c:pt idx="0">
                  <c:v>Ambitie 1F</c:v>
                </c:pt>
              </c:strCache>
            </c:strRef>
          </c:tx>
          <c:spPr>
            <a:ln w="28575" cap="rnd">
              <a:solidFill>
                <a:srgbClr val="DDD955"/>
              </a:solidFill>
              <a:prstDash val="sysDot"/>
              <a:round/>
            </a:ln>
            <a:effectLst/>
          </c:spPr>
          <c:marker>
            <c:symbol val="none"/>
          </c:marker>
          <c:val>
            <c:numRef>
              <c:f>'Uitvoer data'!$P$12:$P$17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5-21AA-4D8F-8840-6B680A5F7709}"/>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3"/>
                <c:order val="4"/>
                <c:tx>
                  <c:strRef>
                    <c:extLst>
                      <c:ext uri="{02D57815-91ED-43cb-92C2-25804820EDAC}">
                        <c15:formulaRef>
                          <c15:sqref>'Uitvoer data'!$O$11</c15:sqref>
                        </c15:formulaRef>
                      </c:ext>
                    </c:extLst>
                    <c:strCache>
                      <c:ptCount val="1"/>
                      <c:pt idx="0">
                        <c:v>GLG 1S</c:v>
                      </c:pt>
                    </c:strCache>
                  </c:strRef>
                </c:tx>
                <c:spPr>
                  <a:ln w="28575" cap="rnd">
                    <a:solidFill>
                      <a:schemeClr val="accent6">
                        <a:lumMod val="75000"/>
                      </a:schemeClr>
                    </a:solidFill>
                    <a:round/>
                  </a:ln>
                  <a:effectLst/>
                </c:spPr>
                <c:marker>
                  <c:symbol val="none"/>
                </c:marker>
                <c:val>
                  <c:numRef>
                    <c:extLst>
                      <c:ext uri="{02D57815-91ED-43cb-92C2-25804820EDAC}">
                        <c15:formulaRef>
                          <c15:sqref>'Uitvoer data'!$O$12:$O$17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21AA-4D8F-8840-6B680A5F7709}"/>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'Uitvoer data'!$Q$11</c15:sqref>
                        </c15:formulaRef>
                      </c:ext>
                    </c:extLst>
                    <c:strCache>
                      <c:ptCount val="1"/>
                      <c:pt idx="0">
                        <c:v>Ambitie 1S</c:v>
                      </c:pt>
                    </c:strCache>
                  </c:strRef>
                </c:tx>
                <c:spPr>
                  <a:ln w="28575" cap="rnd">
                    <a:solidFill>
                      <a:srgbClr val="A09D0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data'!$Q$12:$Q$17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6-21AA-4D8F-8840-6B680A5F7709}"/>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taalverzorging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1"/>
          <c:tx>
            <c:strRef>
              <c:f>'Uitvoer data'!$S$11</c:f>
              <c:strCache>
                <c:ptCount val="1"/>
                <c:pt idx="0">
                  <c:v>1F</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data'!$S$12:$S$17</c:f>
              <c:numCache>
                <c:formatCode>0.0%</c:formatCode>
                <c:ptCount val="6"/>
                <c:pt idx="1">
                  <c:v>0</c:v>
                </c:pt>
                <c:pt idx="2">
                  <c:v>0</c:v>
                </c:pt>
                <c:pt idx="3">
                  <c:v>0</c:v>
                </c:pt>
                <c:pt idx="4">
                  <c:v>0</c:v>
                </c:pt>
              </c:numCache>
            </c:numRef>
          </c:val>
          <c:extLst>
            <c:ext xmlns:c16="http://schemas.microsoft.com/office/drawing/2014/chart" uri="{C3380CC4-5D6E-409C-BE32-E72D297353CC}">
              <c16:uniqueId val="{00000000-7A98-4DD3-BE70-ADD2DC6FF14A}"/>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1"/>
                <c:order val="0"/>
                <c:tx>
                  <c:strRef>
                    <c:extLst>
                      <c:ext uri="{02D57815-91ED-43cb-92C2-25804820EDAC}">
                        <c15:formulaRef>
                          <c15:sqref>'Uitvoer data'!$U$11</c15:sqref>
                        </c15:formulaRef>
                      </c:ext>
                    </c:extLst>
                    <c:strCache>
                      <c:ptCount val="1"/>
                      <c:pt idx="0">
                        <c:v>2F</c:v>
                      </c:pt>
                    </c:strCache>
                  </c:strRef>
                </c:tx>
                <c:spPr>
                  <a:solidFill>
                    <a:schemeClr val="accent2">
                      <a:lumMod val="75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data'!$A$12:$A$17</c15:sqref>
                        </c15:formulaRef>
                      </c:ext>
                    </c:extLst>
                    <c:strCache>
                      <c:ptCount val="5"/>
                      <c:pt idx="1">
                        <c:v>0</c:v>
                      </c:pt>
                      <c:pt idx="2">
                        <c:v>0</c:v>
                      </c:pt>
                      <c:pt idx="3">
                        <c:v>0</c:v>
                      </c:pt>
                      <c:pt idx="4">
                        <c:v>3 jrs</c:v>
                      </c:pt>
                    </c:strCache>
                  </c:strRef>
                </c:cat>
                <c:val>
                  <c:numRef>
                    <c:extLst>
                      <c:ext uri="{02D57815-91ED-43cb-92C2-25804820EDAC}">
                        <c15:formulaRef>
                          <c15:sqref>'Uitvoer data'!$U$12:$U$17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1-7A98-4DD3-BE70-ADD2DC6FF14A}"/>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'Uitvoer data'!$R$11</c15:sqref>
                        </c15:formulaRef>
                      </c:ext>
                    </c:extLst>
                    <c:strCache>
                      <c:ptCount val="1"/>
                      <c:pt idx="0">
                        <c:v>&lt;1F</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data'!$R$12:$R$17</c15:sqref>
                        </c15:formulaRef>
                      </c:ext>
                    </c:extLst>
                    <c:numCache>
                      <c:formatCode>0.0%</c:formatCode>
                      <c:ptCount val="6"/>
                      <c:pt idx="1">
                        <c:v>0</c:v>
                      </c:pt>
                      <c:pt idx="2">
                        <c:v>0</c:v>
                      </c:pt>
                      <c:pt idx="3">
                        <c:v>0</c:v>
                      </c:pt>
                      <c:pt idx="4">
                        <c:v>0</c:v>
                      </c:pt>
                    </c:numCache>
                  </c:numRef>
                </c:val>
                <c:extLst xmlns:c15="http://schemas.microsoft.com/office/drawing/2012/chart">
                  <c:ext xmlns:c16="http://schemas.microsoft.com/office/drawing/2014/chart" uri="{C3380CC4-5D6E-409C-BE32-E72D297353CC}">
                    <c16:uniqueId val="{00000002-7A98-4DD3-BE70-ADD2DC6FF14A}"/>
                  </c:ext>
                </c:extLst>
              </c15:ser>
            </c15:filteredBarSeries>
          </c:ext>
        </c:extLst>
      </c:barChart>
      <c:lineChart>
        <c:grouping val="standard"/>
        <c:varyColors val="0"/>
        <c:ser>
          <c:idx val="2"/>
          <c:order val="3"/>
          <c:tx>
            <c:strRef>
              <c:f>'Uitvoer data'!$V$11</c:f>
              <c:strCache>
                <c:ptCount val="1"/>
                <c:pt idx="0">
                  <c:v>GLG 1F</c:v>
                </c:pt>
              </c:strCache>
            </c:strRef>
          </c:tx>
          <c:spPr>
            <a:ln w="28575" cap="rnd">
              <a:solidFill>
                <a:schemeClr val="tx1">
                  <a:lumMod val="65000"/>
                  <a:lumOff val="35000"/>
                </a:schemeClr>
              </a:solidFill>
              <a:round/>
            </a:ln>
            <a:effectLst/>
          </c:spPr>
          <c:marker>
            <c:symbol val="none"/>
          </c:marker>
          <c:val>
            <c:numRef>
              <c:f>'Uitvoer data'!$V$12:$V$17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7A98-4DD3-BE70-ADD2DC6FF14A}"/>
            </c:ext>
          </c:extLst>
        </c:ser>
        <c:ser>
          <c:idx val="4"/>
          <c:order val="5"/>
          <c:tx>
            <c:strRef>
              <c:f>'Uitvoer data'!$X$11</c:f>
              <c:strCache>
                <c:ptCount val="1"/>
                <c:pt idx="0">
                  <c:v>Ambitie 1F</c:v>
                </c:pt>
              </c:strCache>
            </c:strRef>
          </c:tx>
          <c:spPr>
            <a:ln w="28575" cap="rnd">
              <a:solidFill>
                <a:srgbClr val="DDD955"/>
              </a:solidFill>
              <a:prstDash val="sysDot"/>
              <a:round/>
            </a:ln>
            <a:effectLst/>
          </c:spPr>
          <c:marker>
            <c:symbol val="none"/>
          </c:marker>
          <c:val>
            <c:numRef>
              <c:f>'Uitvoer data'!$X$12:$X$17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5-7A98-4DD3-BE70-ADD2DC6FF14A}"/>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3"/>
                <c:order val="4"/>
                <c:tx>
                  <c:strRef>
                    <c:extLst>
                      <c:ext uri="{02D57815-91ED-43cb-92C2-25804820EDAC}">
                        <c15:formulaRef>
                          <c15:sqref>'Uitvoer data'!$W$11</c15:sqref>
                        </c15:formulaRef>
                      </c:ext>
                    </c:extLst>
                    <c:strCache>
                      <c:ptCount val="1"/>
                      <c:pt idx="0">
                        <c:v>GLG 2F</c:v>
                      </c:pt>
                    </c:strCache>
                  </c:strRef>
                </c:tx>
                <c:spPr>
                  <a:ln w="28575" cap="rnd">
                    <a:solidFill>
                      <a:schemeClr val="accent6">
                        <a:lumMod val="75000"/>
                      </a:schemeClr>
                    </a:solidFill>
                    <a:round/>
                  </a:ln>
                  <a:effectLst/>
                </c:spPr>
                <c:marker>
                  <c:symbol val="none"/>
                </c:marker>
                <c:val>
                  <c:numRef>
                    <c:extLst>
                      <c:ext uri="{02D57815-91ED-43cb-92C2-25804820EDAC}">
                        <c15:formulaRef>
                          <c15:sqref>'Uitvoer data'!$W$12:$W$17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7A98-4DD3-BE70-ADD2DC6FF14A}"/>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'Uitvoer data'!$Y$11</c15:sqref>
                        </c15:formulaRef>
                      </c:ext>
                    </c:extLst>
                    <c:strCache>
                      <c:ptCount val="1"/>
                      <c:pt idx="0">
                        <c:v>Ambitie 2F</c:v>
                      </c:pt>
                    </c:strCache>
                  </c:strRef>
                </c:tx>
                <c:spPr>
                  <a:ln w="28575" cap="rnd">
                    <a:solidFill>
                      <a:srgbClr val="A09D0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data'!$Y$12:$Y$17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6-7A98-4DD3-BE70-ADD2DC6FF14A}"/>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begrijpend lezen leerlingvolgysteem - eind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5"/>
          <c:tx>
            <c:strRef>
              <c:f>'Uitvoer data'!$C$33</c:f>
              <c:strCache>
                <c:ptCount val="1"/>
                <c:pt idx="0">
                  <c:v>1F</c:v>
                </c:pt>
              </c:strCache>
            </c:strRef>
          </c:tx>
          <c:spPr>
            <a:solidFill>
              <a:schemeClr val="accent6">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2BF5-4297-AD76-226E23F49230}"/>
                </c:ext>
              </c:extLst>
            </c:dLbl>
            <c:dLbl>
              <c:idx val="2"/>
              <c:delete val="1"/>
              <c:extLst>
                <c:ext xmlns:c15="http://schemas.microsoft.com/office/drawing/2012/chart" uri="{CE6537A1-D6FC-4f65-9D91-7224C49458BB}"/>
                <c:ext xmlns:c16="http://schemas.microsoft.com/office/drawing/2014/chart" uri="{C3380CC4-5D6E-409C-BE32-E72D297353CC}">
                  <c16:uniqueId val="{00000005-2BF5-4297-AD76-226E23F49230}"/>
                </c:ext>
              </c:extLst>
            </c:dLbl>
            <c:dLbl>
              <c:idx val="3"/>
              <c:delete val="1"/>
              <c:extLst>
                <c:ext xmlns:c15="http://schemas.microsoft.com/office/drawing/2012/chart" uri="{CE6537A1-D6FC-4f65-9D91-7224C49458BB}"/>
                <c:ext xmlns:c16="http://schemas.microsoft.com/office/drawing/2014/chart" uri="{C3380CC4-5D6E-409C-BE32-E72D297353CC}">
                  <c16:uniqueId val="{00000006-2BF5-4297-AD76-226E23F492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data'!$C$34:$C$40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2BF5-4297-AD76-226E23F49230}"/>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0"/>
                <c:order val="4"/>
                <c:tx>
                  <c:strRef>
                    <c:extLst>
                      <c:ext uri="{02D57815-91ED-43cb-92C2-25804820EDAC}">
                        <c15:formulaRef>
                          <c15:sqref>'Uitvoer data'!$D$33</c15:sqref>
                        </c15:formulaRef>
                      </c:ext>
                    </c:extLst>
                    <c:strCache>
                      <c:ptCount val="1"/>
                      <c:pt idx="0">
                        <c:v>2F</c:v>
                      </c:pt>
                    </c:strCache>
                  </c:strRef>
                </c:tx>
                <c:spPr>
                  <a:solidFill>
                    <a:schemeClr val="accent6">
                      <a:lumMod val="75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0-2BF5-4297-AD76-226E23F49230}"/>
                      </c:ext>
                    </c:extLst>
                  </c:dLbl>
                  <c:dLbl>
                    <c:idx val="2"/>
                    <c:delete val="1"/>
                    <c:extLst>
                      <c:ext uri="{CE6537A1-D6FC-4f65-9D91-7224C49458BB}"/>
                      <c:ext xmlns:c16="http://schemas.microsoft.com/office/drawing/2014/chart" uri="{C3380CC4-5D6E-409C-BE32-E72D297353CC}">
                        <c16:uniqueId val="{00000001-2BF5-4297-AD76-226E23F49230}"/>
                      </c:ext>
                    </c:extLst>
                  </c:dLbl>
                  <c:dLbl>
                    <c:idx val="3"/>
                    <c:delete val="1"/>
                    <c:extLst>
                      <c:ext uri="{CE6537A1-D6FC-4f65-9D91-7224C49458BB}"/>
                      <c:ext xmlns:c16="http://schemas.microsoft.com/office/drawing/2014/chart" uri="{C3380CC4-5D6E-409C-BE32-E72D297353CC}">
                        <c16:uniqueId val="{00000002-2BF5-4297-AD76-226E23F492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data'!$D$34:$D$40</c15:sqref>
                        </c15:formulaRef>
                      </c:ext>
                    </c:extLst>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2BF5-4297-AD76-226E23F49230}"/>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data'!$E$33</c15:sqref>
                        </c15:formulaRef>
                      </c:ext>
                    </c:extLst>
                    <c:strCache>
                      <c:ptCount val="1"/>
                      <c:pt idx="0">
                        <c:v>&lt;1F</c:v>
                      </c:pt>
                    </c:strCache>
                  </c:strRef>
                </c:tx>
                <c:spPr>
                  <a:solidFill>
                    <a:schemeClr val="accent6">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2BF5-4297-AD76-226E23F49230}"/>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2BF5-4297-AD76-226E23F49230}"/>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2BF5-4297-AD76-226E23F492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data'!$E$34:$E$40</c15:sqref>
                        </c15:formulaRef>
                      </c:ext>
                    </c:extLst>
                    <c:numCache>
                      <c:formatCode>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B-2BF5-4297-AD76-226E23F49230}"/>
                  </c:ext>
                </c:extLst>
              </c15:ser>
            </c15:filteredBarSeries>
          </c:ext>
        </c:extLst>
      </c:barChart>
      <c:lineChart>
        <c:grouping val="standard"/>
        <c:varyColors val="0"/>
        <c:ser>
          <c:idx val="3"/>
          <c:order val="0"/>
          <c:tx>
            <c:strRef>
              <c:f>'Uitvoer data'!$F$33</c:f>
              <c:strCache>
                <c:ptCount val="1"/>
                <c:pt idx="0">
                  <c:v>GLG 1F</c:v>
                </c:pt>
              </c:strCache>
            </c:strRef>
          </c:tx>
          <c:spPr>
            <a:ln w="28575" cap="rnd">
              <a:gradFill flip="none" rotWithShape="1">
                <a:gsLst>
                  <a:gs pos="41000">
                    <a:schemeClr val="bg1">
                      <a:alpha val="1000"/>
                    </a:schemeClr>
                  </a:gs>
                  <a:gs pos="0">
                    <a:schemeClr val="accent1">
                      <a:lumMod val="5000"/>
                      <a:lumOff val="95000"/>
                      <a:alpha val="3000"/>
                    </a:schemeClr>
                  </a:gs>
                  <a:gs pos="56000">
                    <a:schemeClr val="tx1">
                      <a:lumMod val="65000"/>
                      <a:lumOff val="35000"/>
                    </a:schemeClr>
                  </a:gs>
                  <a:gs pos="100000">
                    <a:schemeClr val="tx1">
                      <a:lumMod val="65000"/>
                      <a:lumOff val="3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data'!$F$34:$F$40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2BF5-4297-AD76-226E23F49230}"/>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4"/>
                <c:order val="1"/>
                <c:tx>
                  <c:strRef>
                    <c:extLst>
                      <c:ext uri="{02D57815-91ED-43cb-92C2-25804820EDAC}">
                        <c15:formulaRef>
                          <c15:sqref>'Uitvoer data'!$G$33</c15:sqref>
                        </c15:formulaRef>
                      </c:ext>
                    </c:extLst>
                    <c:strCache>
                      <c:ptCount val="1"/>
                      <c:pt idx="0">
                        <c:v>GLG 2F</c:v>
                      </c:pt>
                    </c:strCache>
                  </c:strRef>
                </c:tx>
                <c:spPr>
                  <a:ln w="28575" cap="rnd">
                    <a:gradFill flip="none" rotWithShape="1">
                      <a:gsLst>
                        <a:gs pos="0">
                          <a:schemeClr val="accent1">
                            <a:lumMod val="5000"/>
                            <a:lumOff val="95000"/>
                            <a:alpha val="3000"/>
                          </a:schemeClr>
                        </a:gs>
                        <a:gs pos="42000">
                          <a:schemeClr val="bg1">
                            <a:alpha val="2000"/>
                          </a:schemeClr>
                        </a:gs>
                        <a:gs pos="59000">
                          <a:srgbClr val="6B8EB3"/>
                        </a:gs>
                        <a:gs pos="100000">
                          <a:srgbClr val="6B8EB3"/>
                        </a:gs>
                      </a:gsLst>
                      <a:lin ang="0" scaled="1"/>
                      <a:tileRect/>
                    </a:gradFill>
                    <a:round/>
                  </a:ln>
                  <a:effectLst/>
                </c:spPr>
                <c:marker>
                  <c:symbol val="none"/>
                </c:marker>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data'!$G$34:$G$40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2BF5-4297-AD76-226E23F49230}"/>
                  </c:ext>
                </c:extLst>
              </c15:ser>
            </c15:filteredLineSeries>
          </c:ext>
        </c:extLst>
      </c:lineChart>
      <c:lineChart>
        <c:grouping val="standard"/>
        <c:varyColors val="0"/>
        <c:ser>
          <c:idx val="5"/>
          <c:order val="2"/>
          <c:tx>
            <c:strRef>
              <c:f>'Uitvoer data'!$H$33</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data'!$H$34:$H$40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2BF5-4297-AD76-226E23F49230}"/>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6"/>
                <c:order val="3"/>
                <c:tx>
                  <c:strRef>
                    <c:extLst>
                      <c:ext uri="{02D57815-91ED-43cb-92C2-25804820EDAC}">
                        <c15:formulaRef>
                          <c15:sqref>'Uitvoer data'!$I$33</c15:sqref>
                        </c15:formulaRef>
                      </c:ext>
                    </c:extLst>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extLst>
                      <c:ext uri="{02D57815-91ED-43cb-92C2-25804820EDAC}">
                        <c15:formulaRef>
                          <c15:sqref>'Uitvoer data'!$I$34:$I$40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2BF5-4297-AD76-226E23F49230}"/>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majorUnit val="0.1"/>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rekenen leerlingvolgsysteem - eind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5"/>
          <c:tx>
            <c:strRef>
              <c:f>'Uitvoer data'!$K$33</c:f>
              <c:strCache>
                <c:ptCount val="1"/>
                <c:pt idx="0">
                  <c:v>1F</c:v>
                </c:pt>
              </c:strCache>
            </c:strRef>
          </c:tx>
          <c:spPr>
            <a:solidFill>
              <a:srgbClr val="6B8EB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9EF3-46E2-8D5C-FA41BBFCFBDE}"/>
                </c:ext>
              </c:extLst>
            </c:dLbl>
            <c:dLbl>
              <c:idx val="2"/>
              <c:delete val="1"/>
              <c:extLst>
                <c:ext xmlns:c15="http://schemas.microsoft.com/office/drawing/2012/chart" uri="{CE6537A1-D6FC-4f65-9D91-7224C49458BB}"/>
                <c:ext xmlns:c16="http://schemas.microsoft.com/office/drawing/2014/chart" uri="{C3380CC4-5D6E-409C-BE32-E72D297353CC}">
                  <c16:uniqueId val="{00000005-9EF3-46E2-8D5C-FA41BBFCFBDE}"/>
                </c:ext>
              </c:extLst>
            </c:dLbl>
            <c:dLbl>
              <c:idx val="3"/>
              <c:delete val="1"/>
              <c:extLst>
                <c:ext xmlns:c15="http://schemas.microsoft.com/office/drawing/2012/chart" uri="{CE6537A1-D6FC-4f65-9D91-7224C49458BB}"/>
                <c:ext xmlns:c16="http://schemas.microsoft.com/office/drawing/2014/chart" uri="{C3380CC4-5D6E-409C-BE32-E72D297353CC}">
                  <c16:uniqueId val="{00000006-9EF3-46E2-8D5C-FA41BBFCFB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data'!$K$34:$K$40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9EF3-46E2-8D5C-FA41BBFCFBDE}"/>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0"/>
                <c:order val="4"/>
                <c:tx>
                  <c:strRef>
                    <c:extLst>
                      <c:ext uri="{02D57815-91ED-43cb-92C2-25804820EDAC}">
                        <c15:formulaRef>
                          <c15:sqref>'Uitvoer data'!$M$33</c15:sqref>
                        </c15:formulaRef>
                      </c:ext>
                    </c:extLst>
                    <c:strCache>
                      <c:ptCount val="1"/>
                      <c:pt idx="0">
                        <c:v>1S</c:v>
                      </c:pt>
                    </c:strCache>
                  </c:strRef>
                </c:tx>
                <c:spPr>
                  <a:solidFill>
                    <a:srgbClr val="4E7198"/>
                  </a:solidFill>
                  <a:ln>
                    <a:noFill/>
                  </a:ln>
                  <a:effectLst/>
                </c:spPr>
                <c:invertIfNegative val="0"/>
                <c:dLbls>
                  <c:dLbl>
                    <c:idx val="1"/>
                    <c:delete val="1"/>
                    <c:extLst>
                      <c:ext uri="{CE6537A1-D6FC-4f65-9D91-7224C49458BB}"/>
                      <c:ext xmlns:c16="http://schemas.microsoft.com/office/drawing/2014/chart" uri="{C3380CC4-5D6E-409C-BE32-E72D297353CC}">
                        <c16:uniqueId val="{00000000-9EF3-46E2-8D5C-FA41BBFCFBDE}"/>
                      </c:ext>
                    </c:extLst>
                  </c:dLbl>
                  <c:dLbl>
                    <c:idx val="2"/>
                    <c:delete val="1"/>
                    <c:extLst>
                      <c:ext uri="{CE6537A1-D6FC-4f65-9D91-7224C49458BB}"/>
                      <c:ext xmlns:c16="http://schemas.microsoft.com/office/drawing/2014/chart" uri="{C3380CC4-5D6E-409C-BE32-E72D297353CC}">
                        <c16:uniqueId val="{00000001-9EF3-46E2-8D5C-FA41BBFCFBDE}"/>
                      </c:ext>
                    </c:extLst>
                  </c:dLbl>
                  <c:dLbl>
                    <c:idx val="3"/>
                    <c:delete val="1"/>
                    <c:extLst>
                      <c:ext uri="{CE6537A1-D6FC-4f65-9D91-7224C49458BB}"/>
                      <c:ext xmlns:c16="http://schemas.microsoft.com/office/drawing/2014/chart" uri="{C3380CC4-5D6E-409C-BE32-E72D297353CC}">
                        <c16:uniqueId val="{00000002-9EF3-46E2-8D5C-FA41BBFCFB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data'!$M$34:$M$40</c15:sqref>
                        </c15:formulaRef>
                      </c:ext>
                    </c:extLst>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9EF3-46E2-8D5C-FA41BBFCFBDE}"/>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data'!$J$33</c15:sqref>
                        </c15:formulaRef>
                      </c:ext>
                    </c:extLst>
                    <c:strCache>
                      <c:ptCount val="1"/>
                      <c:pt idx="0">
                        <c:v>&lt;1F</c:v>
                      </c:pt>
                    </c:strCache>
                  </c:strRef>
                </c:tx>
                <c:spPr>
                  <a:solidFill>
                    <a:srgbClr val="B2C4D8"/>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9EF3-46E2-8D5C-FA41BBFCFBD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9EF3-46E2-8D5C-FA41BBFCFBD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9EF3-46E2-8D5C-FA41BBFCFB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data'!$J$34:$J$40</c15:sqref>
                        </c15:formulaRef>
                      </c:ext>
                    </c:extLst>
                    <c:numCache>
                      <c:formatCode>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B-9EF3-46E2-8D5C-FA41BBFCFBDE}"/>
                  </c:ext>
                </c:extLst>
              </c15:ser>
            </c15:filteredBarSeries>
          </c:ext>
        </c:extLst>
      </c:barChart>
      <c:lineChart>
        <c:grouping val="standard"/>
        <c:varyColors val="0"/>
        <c:ser>
          <c:idx val="3"/>
          <c:order val="0"/>
          <c:tx>
            <c:strRef>
              <c:f>'Uitvoer data'!$N$33</c:f>
              <c:strCache>
                <c:ptCount val="1"/>
                <c:pt idx="0">
                  <c:v>GLG 1F</c:v>
                </c:pt>
              </c:strCache>
            </c:strRef>
          </c:tx>
          <c:spPr>
            <a:ln w="28575" cap="rnd">
              <a:gradFill flip="none" rotWithShape="1">
                <a:gsLst>
                  <a:gs pos="45000">
                    <a:schemeClr val="bg1">
                      <a:alpha val="1000"/>
                    </a:schemeClr>
                  </a:gs>
                  <a:gs pos="0">
                    <a:schemeClr val="accent1">
                      <a:lumMod val="5000"/>
                      <a:lumOff val="95000"/>
                      <a:alpha val="3000"/>
                    </a:schemeClr>
                  </a:gs>
                  <a:gs pos="56000">
                    <a:schemeClr val="tx1">
                      <a:lumMod val="65000"/>
                      <a:lumOff val="35000"/>
                    </a:schemeClr>
                  </a:gs>
                  <a:gs pos="100000">
                    <a:schemeClr val="tx1">
                      <a:lumMod val="65000"/>
                      <a:lumOff val="3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data'!$N$34:$N$40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9EF3-46E2-8D5C-FA41BBFCFBDE}"/>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4"/>
                <c:order val="1"/>
                <c:tx>
                  <c:strRef>
                    <c:extLst>
                      <c:ext uri="{02D57815-91ED-43cb-92C2-25804820EDAC}">
                        <c15:formulaRef>
                          <c15:sqref>'Uitvoer data'!$O$33</c15:sqref>
                        </c15:formulaRef>
                      </c:ext>
                    </c:extLst>
                    <c:strCache>
                      <c:ptCount val="1"/>
                      <c:pt idx="0">
                        <c:v>GLG 1S</c:v>
                      </c:pt>
                    </c:strCache>
                  </c:strRef>
                </c:tx>
                <c:spPr>
                  <a:ln w="28575" cap="rnd">
                    <a:gradFill flip="none" rotWithShape="1">
                      <a:gsLst>
                        <a:gs pos="0">
                          <a:schemeClr val="accent1">
                            <a:lumMod val="5000"/>
                            <a:lumOff val="95000"/>
                            <a:alpha val="3000"/>
                          </a:schemeClr>
                        </a:gs>
                        <a:gs pos="40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data'!$O$34:$O$40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9EF3-46E2-8D5C-FA41BBFCFBDE}"/>
                  </c:ext>
                </c:extLst>
              </c15:ser>
            </c15:filteredLineSeries>
          </c:ext>
        </c:extLst>
      </c:lineChart>
      <c:lineChart>
        <c:grouping val="standard"/>
        <c:varyColors val="0"/>
        <c:ser>
          <c:idx val="5"/>
          <c:order val="2"/>
          <c:tx>
            <c:strRef>
              <c:f>'Uitvoer data'!$P$33</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data'!$P$34:$P$40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9EF3-46E2-8D5C-FA41BBFCFBDE}"/>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6"/>
                <c:order val="3"/>
                <c:tx>
                  <c:strRef>
                    <c:extLst>
                      <c:ext uri="{02D57815-91ED-43cb-92C2-25804820EDAC}">
                        <c15:formulaRef>
                          <c15:sqref>'Uitvoer data'!$Q$33</c15:sqref>
                        </c15:formulaRef>
                      </c:ext>
                    </c:extLst>
                    <c:strCache>
                      <c:ptCount val="1"/>
                      <c:pt idx="0">
                        <c:v>Ambitie 1S</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extLst>
                      <c:ext uri="{02D57815-91ED-43cb-92C2-25804820EDAC}">
                        <c15:formulaRef>
                          <c15:sqref>'Uitvoer data'!$Q$34:$Q$40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9EF3-46E2-8D5C-FA41BBFCFBDE}"/>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majorUnit val="0.1"/>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taalverzorging leerlingvolgsysteem - eind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5"/>
          <c:tx>
            <c:strRef>
              <c:f>'Uitvoer data'!$S$33</c:f>
              <c:strCache>
                <c:ptCount val="1"/>
                <c:pt idx="0">
                  <c:v>1F</c:v>
                </c:pt>
              </c:strCache>
            </c:strRef>
          </c:tx>
          <c:spPr>
            <a:solidFill>
              <a:schemeClr val="accent2">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E966-4DCF-ABEE-C900BCC56A48}"/>
                </c:ext>
              </c:extLst>
            </c:dLbl>
            <c:dLbl>
              <c:idx val="2"/>
              <c:delete val="1"/>
              <c:extLst>
                <c:ext xmlns:c15="http://schemas.microsoft.com/office/drawing/2012/chart" uri="{CE6537A1-D6FC-4f65-9D91-7224C49458BB}"/>
                <c:ext xmlns:c16="http://schemas.microsoft.com/office/drawing/2014/chart" uri="{C3380CC4-5D6E-409C-BE32-E72D297353CC}">
                  <c16:uniqueId val="{00000005-E966-4DCF-ABEE-C900BCC56A48}"/>
                </c:ext>
              </c:extLst>
            </c:dLbl>
            <c:dLbl>
              <c:idx val="3"/>
              <c:delete val="1"/>
              <c:extLst>
                <c:ext xmlns:c15="http://schemas.microsoft.com/office/drawing/2012/chart" uri="{CE6537A1-D6FC-4f65-9D91-7224C49458BB}"/>
                <c:ext xmlns:c16="http://schemas.microsoft.com/office/drawing/2014/chart" uri="{C3380CC4-5D6E-409C-BE32-E72D297353CC}">
                  <c16:uniqueId val="{00000006-E966-4DCF-ABEE-C900BCC56A4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data'!$S$34:$S$40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E966-4DCF-ABEE-C900BCC56A48}"/>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0"/>
                <c:order val="4"/>
                <c:tx>
                  <c:strRef>
                    <c:extLst>
                      <c:ext uri="{02D57815-91ED-43cb-92C2-25804820EDAC}">
                        <c15:formulaRef>
                          <c15:sqref>'Uitvoer data'!$U$33</c15:sqref>
                        </c15:formulaRef>
                      </c:ext>
                    </c:extLst>
                    <c:strCache>
                      <c:ptCount val="1"/>
                      <c:pt idx="0">
                        <c:v>2F</c:v>
                      </c:pt>
                    </c:strCache>
                  </c:strRef>
                </c:tx>
                <c:spPr>
                  <a:solidFill>
                    <a:schemeClr val="accent2">
                      <a:lumMod val="75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0-E966-4DCF-ABEE-C900BCC56A48}"/>
                      </c:ext>
                    </c:extLst>
                  </c:dLbl>
                  <c:dLbl>
                    <c:idx val="2"/>
                    <c:delete val="1"/>
                    <c:extLst>
                      <c:ext uri="{CE6537A1-D6FC-4f65-9D91-7224C49458BB}"/>
                      <c:ext xmlns:c16="http://schemas.microsoft.com/office/drawing/2014/chart" uri="{C3380CC4-5D6E-409C-BE32-E72D297353CC}">
                        <c16:uniqueId val="{00000001-E966-4DCF-ABEE-C900BCC56A48}"/>
                      </c:ext>
                    </c:extLst>
                  </c:dLbl>
                  <c:dLbl>
                    <c:idx val="3"/>
                    <c:delete val="1"/>
                    <c:extLst>
                      <c:ext uri="{CE6537A1-D6FC-4f65-9D91-7224C49458BB}"/>
                      <c:ext xmlns:c16="http://schemas.microsoft.com/office/drawing/2014/chart" uri="{C3380CC4-5D6E-409C-BE32-E72D297353CC}">
                        <c16:uniqueId val="{00000002-E966-4DCF-ABEE-C900BCC56A4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data'!$U$34:$U$40</c15:sqref>
                        </c15:formulaRef>
                      </c:ext>
                    </c:extLst>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E966-4DCF-ABEE-C900BCC56A48}"/>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data'!$R$33</c15:sqref>
                        </c15:formulaRef>
                      </c:ext>
                    </c:extLst>
                    <c:strCache>
                      <c:ptCount val="1"/>
                      <c:pt idx="0">
                        <c:v>&lt;1F</c:v>
                      </c:pt>
                    </c:strCache>
                  </c:strRef>
                </c:tx>
                <c:spPr>
                  <a:solidFill>
                    <a:schemeClr val="accent2">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E966-4DCF-ABEE-C900BCC56A48}"/>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E966-4DCF-ABEE-C900BCC56A48}"/>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E966-4DCF-ABEE-C900BCC56A4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data'!$R$34:$R$40</c15:sqref>
                        </c15:formulaRef>
                      </c:ext>
                    </c:extLst>
                    <c:numCache>
                      <c:formatCode>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B-E966-4DCF-ABEE-C900BCC56A48}"/>
                  </c:ext>
                </c:extLst>
              </c15:ser>
            </c15:filteredBarSeries>
          </c:ext>
        </c:extLst>
      </c:barChart>
      <c:lineChart>
        <c:grouping val="standard"/>
        <c:varyColors val="0"/>
        <c:ser>
          <c:idx val="3"/>
          <c:order val="0"/>
          <c:tx>
            <c:strRef>
              <c:f>'Uitvoer data'!$V$33</c:f>
              <c:strCache>
                <c:ptCount val="1"/>
                <c:pt idx="0">
                  <c:v>GLG 1F</c:v>
                </c:pt>
              </c:strCache>
            </c:strRef>
          </c:tx>
          <c:spPr>
            <a:ln w="28575" cap="rnd">
              <a:gradFill flip="none" rotWithShape="1">
                <a:gsLst>
                  <a:gs pos="42000">
                    <a:schemeClr val="bg1">
                      <a:alpha val="1000"/>
                    </a:schemeClr>
                  </a:gs>
                  <a:gs pos="0">
                    <a:schemeClr val="accent1">
                      <a:lumMod val="5000"/>
                      <a:lumOff val="95000"/>
                      <a:alpha val="3000"/>
                    </a:schemeClr>
                  </a:gs>
                  <a:gs pos="56000">
                    <a:schemeClr val="tx1">
                      <a:lumMod val="65000"/>
                      <a:lumOff val="35000"/>
                    </a:schemeClr>
                  </a:gs>
                  <a:gs pos="100000">
                    <a:schemeClr val="tx1">
                      <a:lumMod val="65000"/>
                      <a:lumOff val="3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data'!$V$34:$V$40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E966-4DCF-ABEE-C900BCC56A48}"/>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4"/>
                <c:order val="1"/>
                <c:tx>
                  <c:strRef>
                    <c:extLst>
                      <c:ext uri="{02D57815-91ED-43cb-92C2-25804820EDAC}">
                        <c15:formulaRef>
                          <c15:sqref>'Uitvoer data'!$W$33</c15:sqref>
                        </c15:formulaRef>
                      </c:ext>
                    </c:extLst>
                    <c:strCache>
                      <c:ptCount val="1"/>
                      <c:pt idx="0">
                        <c:v>GLG 2F</c:v>
                      </c:pt>
                    </c:strCache>
                  </c:strRef>
                </c:tx>
                <c:spPr>
                  <a:ln w="28575" cap="rnd">
                    <a:gradFill flip="none" rotWithShape="1">
                      <a:gsLst>
                        <a:gs pos="0">
                          <a:schemeClr val="accent1">
                            <a:lumMod val="5000"/>
                            <a:lumOff val="95000"/>
                            <a:alpha val="3000"/>
                          </a:schemeClr>
                        </a:gs>
                        <a:gs pos="45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data'!$W$34:$W$40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E966-4DCF-ABEE-C900BCC56A48}"/>
                  </c:ext>
                </c:extLst>
              </c15:ser>
            </c15:filteredLineSeries>
          </c:ext>
        </c:extLst>
      </c:lineChart>
      <c:lineChart>
        <c:grouping val="standard"/>
        <c:varyColors val="0"/>
        <c:ser>
          <c:idx val="5"/>
          <c:order val="2"/>
          <c:tx>
            <c:strRef>
              <c:f>'Uitvoer data'!$X$33</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data'!$X$34:$X$40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E966-4DCF-ABEE-C900BCC56A48}"/>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6"/>
                <c:order val="3"/>
                <c:tx>
                  <c:strRef>
                    <c:extLst>
                      <c:ext uri="{02D57815-91ED-43cb-92C2-25804820EDAC}">
                        <c15:formulaRef>
                          <c15:sqref>'Uitvoer data'!$Y$33</c15:sqref>
                        </c15:formulaRef>
                      </c:ext>
                    </c:extLst>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extLst>
                      <c:ext uri="{02D57815-91ED-43cb-92C2-25804820EDAC}">
                        <c15:formulaRef>
                          <c15:sqref>'Uitvoer data'!$Y$34:$Y$40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E966-4DCF-ABEE-C900BCC56A48}"/>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majorUnit val="0.1"/>
      </c:valAx>
      <c:valAx>
        <c:axId val="1474975119"/>
        <c:scaling>
          <c:orientation val="minMax"/>
        </c:scaling>
        <c:delete val="1"/>
        <c:axPos val="r"/>
        <c:numFmt formatCode="General"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begrijpend lezen leerlingvolgysteem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data'!$D$21</c:f>
              <c:strCache>
                <c:ptCount val="1"/>
                <c:pt idx="0">
                  <c:v>2F</c:v>
                </c:pt>
              </c:strCache>
            </c:strRef>
          </c:tx>
          <c:spPr>
            <a:solidFill>
              <a:schemeClr val="accent6">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DBC3-4F91-A276-672F45E66C0E}"/>
                </c:ext>
              </c:extLst>
            </c:dLbl>
            <c:dLbl>
              <c:idx val="2"/>
              <c:delete val="1"/>
              <c:extLst>
                <c:ext xmlns:c15="http://schemas.microsoft.com/office/drawing/2012/chart" uri="{CE6537A1-D6FC-4f65-9D91-7224C49458BB}"/>
                <c:ext xmlns:c16="http://schemas.microsoft.com/office/drawing/2014/chart" uri="{C3380CC4-5D6E-409C-BE32-E72D297353CC}">
                  <c16:uniqueId val="{00000001-DBC3-4F91-A276-672F45E66C0E}"/>
                </c:ext>
              </c:extLst>
            </c:dLbl>
            <c:dLbl>
              <c:idx val="3"/>
              <c:delete val="1"/>
              <c:extLst>
                <c:ext xmlns:c15="http://schemas.microsoft.com/office/drawing/2012/chart" uri="{CE6537A1-D6FC-4f65-9D91-7224C49458BB}"/>
                <c:ext xmlns:c16="http://schemas.microsoft.com/office/drawing/2014/chart" uri="{C3380CC4-5D6E-409C-BE32-E72D297353CC}">
                  <c16:uniqueId val="{00000002-DBC3-4F91-A276-672F45E66C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data'!$D$22:$D$29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DBC3-4F91-A276-672F45E66C0E}"/>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1"/>
                <c:order val="5"/>
                <c:tx>
                  <c:strRef>
                    <c:extLst>
                      <c:ext uri="{02D57815-91ED-43cb-92C2-25804820EDAC}">
                        <c15:formulaRef>
                          <c15:sqref>'Uitvoer data'!$C$21</c15:sqref>
                        </c15:formulaRef>
                      </c:ext>
                    </c:extLst>
                    <c:strCache>
                      <c:ptCount val="1"/>
                      <c:pt idx="0">
                        <c:v>1F</c:v>
                      </c:pt>
                    </c:strCache>
                  </c:strRef>
                </c:tx>
                <c:spPr>
                  <a:solidFill>
                    <a:schemeClr val="accent6">
                      <a:lumMod val="60000"/>
                      <a:lumOff val="40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4-DBC3-4F91-A276-672F45E66C0E}"/>
                      </c:ext>
                    </c:extLst>
                  </c:dLbl>
                  <c:dLbl>
                    <c:idx val="2"/>
                    <c:delete val="1"/>
                    <c:extLst>
                      <c:ext uri="{CE6537A1-D6FC-4f65-9D91-7224C49458BB}"/>
                      <c:ext xmlns:c16="http://schemas.microsoft.com/office/drawing/2014/chart" uri="{C3380CC4-5D6E-409C-BE32-E72D297353CC}">
                        <c16:uniqueId val="{00000005-DBC3-4F91-A276-672F45E66C0E}"/>
                      </c:ext>
                    </c:extLst>
                  </c:dLbl>
                  <c:dLbl>
                    <c:idx val="3"/>
                    <c:delete val="1"/>
                    <c:extLst>
                      <c:ext uri="{CE6537A1-D6FC-4f65-9D91-7224C49458BB}"/>
                      <c:ext xmlns:c16="http://schemas.microsoft.com/office/drawing/2014/chart" uri="{C3380CC4-5D6E-409C-BE32-E72D297353CC}">
                        <c16:uniqueId val="{00000006-DBC3-4F91-A276-672F45E66C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data'!$C$22:$C$29</c15:sqref>
                        </c15:formulaRef>
                      </c:ext>
                    </c:extLst>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DBC3-4F91-A276-672F45E66C0E}"/>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data'!$E$21</c15:sqref>
                        </c15:formulaRef>
                      </c:ext>
                    </c:extLst>
                    <c:strCache>
                      <c:ptCount val="1"/>
                      <c:pt idx="0">
                        <c:v>&lt;1F</c:v>
                      </c:pt>
                    </c:strCache>
                  </c:strRef>
                </c:tx>
                <c:spPr>
                  <a:solidFill>
                    <a:schemeClr val="accent6">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DBC3-4F91-A276-672F45E66C0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DBC3-4F91-A276-672F45E66C0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DBC3-4F91-A276-672F45E66C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data'!$E$22:$E$29</c15:sqref>
                        </c15:formulaRef>
                      </c:ext>
                    </c:extLst>
                    <c:numCache>
                      <c:formatCode>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DBC3-4F91-A276-672F45E66C0E}"/>
                  </c:ext>
                </c:extLst>
              </c15:ser>
            </c15:filteredBarSeries>
          </c:ext>
        </c:extLst>
      </c:barChart>
      <c:lineChart>
        <c:grouping val="standard"/>
        <c:varyColors val="0"/>
        <c:ser>
          <c:idx val="4"/>
          <c:order val="1"/>
          <c:tx>
            <c:strRef>
              <c:f>'Uitvoer data'!$G$21</c:f>
              <c:strCache>
                <c:ptCount val="1"/>
                <c:pt idx="0">
                  <c:v>GLG 2F</c:v>
                </c:pt>
              </c:strCache>
            </c:strRef>
          </c:tx>
          <c:spPr>
            <a:ln w="28575" cap="rnd">
              <a:gradFill flip="none" rotWithShape="1">
                <a:gsLst>
                  <a:gs pos="0">
                    <a:schemeClr val="accent1">
                      <a:lumMod val="5000"/>
                      <a:lumOff val="95000"/>
                      <a:alpha val="3000"/>
                    </a:schemeClr>
                  </a:gs>
                  <a:gs pos="42000">
                    <a:schemeClr val="bg1">
                      <a:alpha val="2000"/>
                    </a:schemeClr>
                  </a:gs>
                  <a:gs pos="59000">
                    <a:schemeClr val="tx1">
                      <a:lumMod val="85000"/>
                      <a:lumOff val="15000"/>
                    </a:schemeClr>
                  </a:gs>
                  <a:gs pos="100000">
                    <a:schemeClr val="tx1">
                      <a:lumMod val="85000"/>
                      <a:lumOff val="1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data'!$G$22:$G$29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DBC3-4F91-A276-672F45E66C0E}"/>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3"/>
                <c:order val="0"/>
                <c:tx>
                  <c:strRef>
                    <c:extLst>
                      <c:ext uri="{02D57815-91ED-43cb-92C2-25804820EDAC}">
                        <c15:formulaRef>
                          <c15:sqref>'Uitvoer data'!$F$21</c15:sqref>
                        </c15:formulaRef>
                      </c:ext>
                    </c:extLst>
                    <c:strCache>
                      <c:ptCount val="1"/>
                      <c:pt idx="0">
                        <c:v>GLG 1F</c:v>
                      </c:pt>
                    </c:strCache>
                  </c:strRef>
                </c:tx>
                <c:spPr>
                  <a:ln w="28575" cap="rnd">
                    <a:gradFill flip="none" rotWithShape="1">
                      <a:gsLst>
                        <a:gs pos="41000">
                          <a:schemeClr val="bg1">
                            <a:alpha val="1000"/>
                          </a:schemeClr>
                        </a:gs>
                        <a:gs pos="0">
                          <a:schemeClr val="accent1">
                            <a:lumMod val="5000"/>
                            <a:lumOff val="95000"/>
                            <a:alpha val="3000"/>
                          </a:schemeClr>
                        </a:gs>
                        <a:gs pos="56000">
                          <a:srgbClr val="A4B9D0"/>
                        </a:gs>
                        <a:gs pos="100000">
                          <a:srgbClr val="A4B9D0"/>
                        </a:gs>
                      </a:gsLst>
                      <a:lin ang="0" scaled="1"/>
                      <a:tileRect/>
                    </a:gradFill>
                    <a:round/>
                  </a:ln>
                  <a:effectLst/>
                </c:spPr>
                <c:marker>
                  <c:symbol val="none"/>
                </c:marker>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data'!$F$22:$F$29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DBC3-4F91-A276-672F45E66C0E}"/>
                  </c:ext>
                </c:extLst>
              </c15:ser>
            </c15:filteredLineSeries>
          </c:ext>
        </c:extLst>
      </c:lineChart>
      <c:lineChart>
        <c:grouping val="standard"/>
        <c:varyColors val="0"/>
        <c:ser>
          <c:idx val="6"/>
          <c:order val="3"/>
          <c:tx>
            <c:strRef>
              <c:f>'Uitvoer data'!$I$21</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data'!$I$22:$I$29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DBC3-4F91-A276-672F45E66C0E}"/>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5"/>
                <c:order val="2"/>
                <c:tx>
                  <c:strRef>
                    <c:extLst>
                      <c:ext uri="{02D57815-91ED-43cb-92C2-25804820EDAC}">
                        <c15:formulaRef>
                          <c15:sqref>'Uitvoer data'!$H$21</c15:sqref>
                        </c15:formulaRef>
                      </c:ext>
                    </c:extLst>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extLst>
                      <c:ext uri="{02D57815-91ED-43cb-92C2-25804820EDAC}">
                        <c15:formulaRef>
                          <c15:sqref>'Uitvoer data'!$H$22:$H$29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DBC3-4F91-A276-672F45E66C0E}"/>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rekenen leerlingvolgsysteem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data'!$M$21</c:f>
              <c:strCache>
                <c:ptCount val="1"/>
                <c:pt idx="0">
                  <c:v>1S</c:v>
                </c:pt>
              </c:strCache>
            </c:strRef>
          </c:tx>
          <c:spPr>
            <a:solidFill>
              <a:srgbClr val="4E7198"/>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BAD6-4616-BD41-A7E0C1464FBE}"/>
                </c:ext>
              </c:extLst>
            </c:dLbl>
            <c:dLbl>
              <c:idx val="2"/>
              <c:delete val="1"/>
              <c:extLst>
                <c:ext xmlns:c15="http://schemas.microsoft.com/office/drawing/2012/chart" uri="{CE6537A1-D6FC-4f65-9D91-7224C49458BB}"/>
                <c:ext xmlns:c16="http://schemas.microsoft.com/office/drawing/2014/chart" uri="{C3380CC4-5D6E-409C-BE32-E72D297353CC}">
                  <c16:uniqueId val="{00000001-BAD6-4616-BD41-A7E0C1464FBE}"/>
                </c:ext>
              </c:extLst>
            </c:dLbl>
            <c:dLbl>
              <c:idx val="3"/>
              <c:delete val="1"/>
              <c:extLst>
                <c:ext xmlns:c15="http://schemas.microsoft.com/office/drawing/2012/chart" uri="{CE6537A1-D6FC-4f65-9D91-7224C49458BB}"/>
                <c:ext xmlns:c16="http://schemas.microsoft.com/office/drawing/2014/chart" uri="{C3380CC4-5D6E-409C-BE32-E72D297353CC}">
                  <c16:uniqueId val="{00000002-BAD6-4616-BD41-A7E0C1464FB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data'!$M$22:$M$29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BAD6-4616-BD41-A7E0C1464FBE}"/>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1"/>
                <c:order val="5"/>
                <c:tx>
                  <c:strRef>
                    <c:extLst>
                      <c:ext uri="{02D57815-91ED-43cb-92C2-25804820EDAC}">
                        <c15:formulaRef>
                          <c15:sqref>'Uitvoer data'!$K$21</c15:sqref>
                        </c15:formulaRef>
                      </c:ext>
                    </c:extLst>
                    <c:strCache>
                      <c:ptCount val="1"/>
                      <c:pt idx="0">
                        <c:v>1F</c:v>
                      </c:pt>
                    </c:strCache>
                  </c:strRef>
                </c:tx>
                <c:spPr>
                  <a:solidFill>
                    <a:srgbClr val="6B8EB3"/>
                  </a:solidFill>
                  <a:ln>
                    <a:noFill/>
                  </a:ln>
                  <a:effectLst/>
                </c:spPr>
                <c:invertIfNegative val="0"/>
                <c:dLbls>
                  <c:dLbl>
                    <c:idx val="1"/>
                    <c:delete val="1"/>
                    <c:extLst>
                      <c:ext uri="{CE6537A1-D6FC-4f65-9D91-7224C49458BB}"/>
                      <c:ext xmlns:c16="http://schemas.microsoft.com/office/drawing/2014/chart" uri="{C3380CC4-5D6E-409C-BE32-E72D297353CC}">
                        <c16:uniqueId val="{00000004-BAD6-4616-BD41-A7E0C1464FBE}"/>
                      </c:ext>
                    </c:extLst>
                  </c:dLbl>
                  <c:dLbl>
                    <c:idx val="2"/>
                    <c:delete val="1"/>
                    <c:extLst>
                      <c:ext uri="{CE6537A1-D6FC-4f65-9D91-7224C49458BB}"/>
                      <c:ext xmlns:c16="http://schemas.microsoft.com/office/drawing/2014/chart" uri="{C3380CC4-5D6E-409C-BE32-E72D297353CC}">
                        <c16:uniqueId val="{00000005-BAD6-4616-BD41-A7E0C1464FBE}"/>
                      </c:ext>
                    </c:extLst>
                  </c:dLbl>
                  <c:dLbl>
                    <c:idx val="3"/>
                    <c:delete val="1"/>
                    <c:extLst>
                      <c:ext uri="{CE6537A1-D6FC-4f65-9D91-7224C49458BB}"/>
                      <c:ext xmlns:c16="http://schemas.microsoft.com/office/drawing/2014/chart" uri="{C3380CC4-5D6E-409C-BE32-E72D297353CC}">
                        <c16:uniqueId val="{00000006-BAD6-4616-BD41-A7E0C1464FB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data'!$K$22:$K$29</c15:sqref>
                        </c15:formulaRef>
                      </c:ext>
                    </c:extLst>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BAD6-4616-BD41-A7E0C1464FBE}"/>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data'!$J$21</c15:sqref>
                        </c15:formulaRef>
                      </c:ext>
                    </c:extLst>
                    <c:strCache>
                      <c:ptCount val="1"/>
                      <c:pt idx="0">
                        <c:v>&lt;1F</c:v>
                      </c:pt>
                    </c:strCache>
                  </c:strRef>
                </c:tx>
                <c:spPr>
                  <a:solidFill>
                    <a:srgbClr val="B2C4D8"/>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BAD6-4616-BD41-A7E0C1464FB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BAD6-4616-BD41-A7E0C1464FB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BAD6-4616-BD41-A7E0C1464FB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data'!$J$22:$J$29</c15:sqref>
                        </c15:formulaRef>
                      </c:ext>
                    </c:extLst>
                    <c:numCache>
                      <c:formatCode>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BAD6-4616-BD41-A7E0C1464FBE}"/>
                  </c:ext>
                </c:extLst>
              </c15:ser>
            </c15:filteredBarSeries>
          </c:ext>
        </c:extLst>
      </c:barChart>
      <c:lineChart>
        <c:grouping val="standard"/>
        <c:varyColors val="0"/>
        <c:ser>
          <c:idx val="4"/>
          <c:order val="1"/>
          <c:tx>
            <c:strRef>
              <c:f>'Uitvoer data'!$O$21</c:f>
              <c:strCache>
                <c:ptCount val="1"/>
                <c:pt idx="0">
                  <c:v>GLG 1S</c:v>
                </c:pt>
              </c:strCache>
            </c:strRef>
          </c:tx>
          <c:spPr>
            <a:ln w="28575" cap="rnd">
              <a:gradFill flip="none" rotWithShape="1">
                <a:gsLst>
                  <a:gs pos="0">
                    <a:schemeClr val="accent1">
                      <a:lumMod val="5000"/>
                      <a:lumOff val="95000"/>
                      <a:alpha val="3000"/>
                    </a:schemeClr>
                  </a:gs>
                  <a:gs pos="40000">
                    <a:schemeClr val="bg1">
                      <a:alpha val="2000"/>
                    </a:schemeClr>
                  </a:gs>
                  <a:gs pos="59000">
                    <a:schemeClr val="tx1">
                      <a:lumMod val="85000"/>
                      <a:lumOff val="15000"/>
                    </a:schemeClr>
                  </a:gs>
                  <a:gs pos="100000">
                    <a:schemeClr val="tx1">
                      <a:lumMod val="85000"/>
                      <a:lumOff val="1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data'!$O$22:$O$29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BAD6-4616-BD41-A7E0C1464FBE}"/>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3"/>
                <c:order val="0"/>
                <c:tx>
                  <c:strRef>
                    <c:extLst>
                      <c:ext uri="{02D57815-91ED-43cb-92C2-25804820EDAC}">
                        <c15:formulaRef>
                          <c15:sqref>'Uitvoer data'!$N$21</c15:sqref>
                        </c15:formulaRef>
                      </c:ext>
                    </c:extLst>
                    <c:strCache>
                      <c:ptCount val="1"/>
                      <c:pt idx="0">
                        <c:v>GLG 1F</c:v>
                      </c:pt>
                    </c:strCache>
                  </c:strRef>
                </c:tx>
                <c:spPr>
                  <a:ln w="28575" cap="rnd">
                    <a:gradFill flip="none" rotWithShape="1">
                      <a:gsLst>
                        <a:gs pos="45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data'!$N$22:$N$29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BAD6-4616-BD41-A7E0C1464FBE}"/>
                  </c:ext>
                </c:extLst>
              </c15:ser>
            </c15:filteredLineSeries>
          </c:ext>
        </c:extLst>
      </c:lineChart>
      <c:lineChart>
        <c:grouping val="standard"/>
        <c:varyColors val="0"/>
        <c:ser>
          <c:idx val="6"/>
          <c:order val="3"/>
          <c:tx>
            <c:strRef>
              <c:f>'Uitvoer data'!$Q$21</c:f>
              <c:strCache>
                <c:ptCount val="1"/>
                <c:pt idx="0">
                  <c:v>Ambitie 1S</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data'!$Q$22:$Q$29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BAD6-4616-BD41-A7E0C1464FBE}"/>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5"/>
                <c:order val="2"/>
                <c:tx>
                  <c:strRef>
                    <c:extLst>
                      <c:ext uri="{02D57815-91ED-43cb-92C2-25804820EDAC}">
                        <c15:formulaRef>
                          <c15:sqref>'Uitvoer data'!$P$21</c15:sqref>
                        </c15:formulaRef>
                      </c:ext>
                    </c:extLst>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extLst>
                      <c:ext uri="{02D57815-91ED-43cb-92C2-25804820EDAC}">
                        <c15:formulaRef>
                          <c15:sqref>'Uitvoer data'!$P$22:$P$29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BAD6-4616-BD41-A7E0C1464FBE}"/>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taalverzorging leerlingvolgsysteem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data'!$U$21</c:f>
              <c:strCache>
                <c:ptCount val="1"/>
                <c:pt idx="0">
                  <c:v>2F</c:v>
                </c:pt>
              </c:strCache>
            </c:strRef>
          </c:tx>
          <c:spPr>
            <a:solidFill>
              <a:schemeClr val="accent2">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CFB7-447E-8803-13E3151A73D8}"/>
                </c:ext>
              </c:extLst>
            </c:dLbl>
            <c:dLbl>
              <c:idx val="2"/>
              <c:delete val="1"/>
              <c:extLst>
                <c:ext xmlns:c15="http://schemas.microsoft.com/office/drawing/2012/chart" uri="{CE6537A1-D6FC-4f65-9D91-7224C49458BB}"/>
                <c:ext xmlns:c16="http://schemas.microsoft.com/office/drawing/2014/chart" uri="{C3380CC4-5D6E-409C-BE32-E72D297353CC}">
                  <c16:uniqueId val="{00000001-CFB7-447E-8803-13E3151A73D8}"/>
                </c:ext>
              </c:extLst>
            </c:dLbl>
            <c:dLbl>
              <c:idx val="3"/>
              <c:delete val="1"/>
              <c:extLst>
                <c:ext xmlns:c15="http://schemas.microsoft.com/office/drawing/2012/chart" uri="{CE6537A1-D6FC-4f65-9D91-7224C49458BB}"/>
                <c:ext xmlns:c16="http://schemas.microsoft.com/office/drawing/2014/chart" uri="{C3380CC4-5D6E-409C-BE32-E72D297353CC}">
                  <c16:uniqueId val="{00000002-CFB7-447E-8803-13E3151A73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data'!$U$22:$U$29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CFB7-447E-8803-13E3151A73D8}"/>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1"/>
                <c:order val="5"/>
                <c:tx>
                  <c:strRef>
                    <c:extLst>
                      <c:ext uri="{02D57815-91ED-43cb-92C2-25804820EDAC}">
                        <c15:formulaRef>
                          <c15:sqref>'Uitvoer data'!$S$21</c15:sqref>
                        </c15:formulaRef>
                      </c:ext>
                    </c:extLst>
                    <c:strCache>
                      <c:ptCount val="1"/>
                      <c:pt idx="0">
                        <c:v>1F</c:v>
                      </c:pt>
                    </c:strCache>
                  </c:strRef>
                </c:tx>
                <c:spPr>
                  <a:solidFill>
                    <a:schemeClr val="accent2">
                      <a:lumMod val="60000"/>
                      <a:lumOff val="40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4-CFB7-447E-8803-13E3151A73D8}"/>
                      </c:ext>
                    </c:extLst>
                  </c:dLbl>
                  <c:dLbl>
                    <c:idx val="2"/>
                    <c:delete val="1"/>
                    <c:extLst>
                      <c:ext uri="{CE6537A1-D6FC-4f65-9D91-7224C49458BB}"/>
                      <c:ext xmlns:c16="http://schemas.microsoft.com/office/drawing/2014/chart" uri="{C3380CC4-5D6E-409C-BE32-E72D297353CC}">
                        <c16:uniqueId val="{00000005-CFB7-447E-8803-13E3151A73D8}"/>
                      </c:ext>
                    </c:extLst>
                  </c:dLbl>
                  <c:dLbl>
                    <c:idx val="3"/>
                    <c:delete val="1"/>
                    <c:extLst>
                      <c:ext uri="{CE6537A1-D6FC-4f65-9D91-7224C49458BB}"/>
                      <c:ext xmlns:c16="http://schemas.microsoft.com/office/drawing/2014/chart" uri="{C3380CC4-5D6E-409C-BE32-E72D297353CC}">
                        <c16:uniqueId val="{00000006-CFB7-447E-8803-13E3151A73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data'!$S$22:$S$29</c15:sqref>
                        </c15:formulaRef>
                      </c:ext>
                    </c:extLst>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CFB7-447E-8803-13E3151A73D8}"/>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data'!$R$21</c15:sqref>
                        </c15:formulaRef>
                      </c:ext>
                    </c:extLst>
                    <c:strCache>
                      <c:ptCount val="1"/>
                      <c:pt idx="0">
                        <c:v>&lt;1F</c:v>
                      </c:pt>
                    </c:strCache>
                  </c:strRef>
                </c:tx>
                <c:spPr>
                  <a:solidFill>
                    <a:schemeClr val="accent2">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CFB7-447E-8803-13E3151A73D8}"/>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CFB7-447E-8803-13E3151A73D8}"/>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CFB7-447E-8803-13E3151A73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data'!$R$22:$R$29</c15:sqref>
                        </c15:formulaRef>
                      </c:ext>
                    </c:extLst>
                    <c:numCache>
                      <c:formatCode>0%</c:formatCode>
                      <c:ptCount val="8"/>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CFB7-447E-8803-13E3151A73D8}"/>
                  </c:ext>
                </c:extLst>
              </c15:ser>
            </c15:filteredBarSeries>
          </c:ext>
        </c:extLst>
      </c:barChart>
      <c:lineChart>
        <c:grouping val="standard"/>
        <c:varyColors val="0"/>
        <c:ser>
          <c:idx val="4"/>
          <c:order val="1"/>
          <c:tx>
            <c:strRef>
              <c:f>'Uitvoer data'!$W$21</c:f>
              <c:strCache>
                <c:ptCount val="1"/>
                <c:pt idx="0">
                  <c:v>GLG 2F</c:v>
                </c:pt>
              </c:strCache>
            </c:strRef>
          </c:tx>
          <c:spPr>
            <a:ln w="28575" cap="rnd">
              <a:gradFill flip="none" rotWithShape="1">
                <a:gsLst>
                  <a:gs pos="0">
                    <a:schemeClr val="accent1">
                      <a:lumMod val="5000"/>
                      <a:lumOff val="95000"/>
                      <a:alpha val="3000"/>
                    </a:schemeClr>
                  </a:gs>
                  <a:gs pos="45000">
                    <a:schemeClr val="bg1">
                      <a:alpha val="2000"/>
                    </a:schemeClr>
                  </a:gs>
                  <a:gs pos="59000">
                    <a:schemeClr val="tx1">
                      <a:lumMod val="85000"/>
                      <a:lumOff val="15000"/>
                    </a:schemeClr>
                  </a:gs>
                  <a:gs pos="100000">
                    <a:schemeClr val="tx1">
                      <a:lumMod val="85000"/>
                      <a:lumOff val="1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data'!$W$22:$W$29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CFB7-447E-8803-13E3151A73D8}"/>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3"/>
                <c:order val="0"/>
                <c:tx>
                  <c:strRef>
                    <c:extLst>
                      <c:ext uri="{02D57815-91ED-43cb-92C2-25804820EDAC}">
                        <c15:formulaRef>
                          <c15:sqref>'Uitvoer data'!$V$21</c15:sqref>
                        </c15:formulaRef>
                      </c:ext>
                    </c:extLst>
                    <c:strCache>
                      <c:ptCount val="1"/>
                      <c:pt idx="0">
                        <c:v>GLG 1F</c:v>
                      </c:pt>
                    </c:strCache>
                  </c:strRef>
                </c:tx>
                <c:spPr>
                  <a:ln w="28575" cap="rnd">
                    <a:gradFill flip="none" rotWithShape="1">
                      <a:gsLst>
                        <a:gs pos="42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extLst>
                      <c:ext uri="{02D57815-91ED-43cb-92C2-25804820EDAC}">
                        <c15:formulaRef>
                          <c15:sqref>'Uitvoer data'!$A$22:$A$29</c15:sqref>
                        </c15:formulaRef>
                      </c:ext>
                    </c:extLst>
                    <c:strCache>
                      <c:ptCount val="7"/>
                      <c:pt idx="1">
                        <c:v>M3</c:v>
                      </c:pt>
                      <c:pt idx="2">
                        <c:v>M4</c:v>
                      </c:pt>
                      <c:pt idx="3">
                        <c:v>M5</c:v>
                      </c:pt>
                      <c:pt idx="4">
                        <c:v>M6</c:v>
                      </c:pt>
                      <c:pt idx="5">
                        <c:v>M7</c:v>
                      </c:pt>
                      <c:pt idx="6">
                        <c:v>B8</c:v>
                      </c:pt>
                    </c:strCache>
                  </c:strRef>
                </c:cat>
                <c:val>
                  <c:numRef>
                    <c:extLst>
                      <c:ext uri="{02D57815-91ED-43cb-92C2-25804820EDAC}">
                        <c15:formulaRef>
                          <c15:sqref>'Uitvoer data'!$V$22:$V$29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CFB7-447E-8803-13E3151A73D8}"/>
                  </c:ext>
                </c:extLst>
              </c15:ser>
            </c15:filteredLineSeries>
          </c:ext>
        </c:extLst>
      </c:lineChart>
      <c:lineChart>
        <c:grouping val="standard"/>
        <c:varyColors val="0"/>
        <c:ser>
          <c:idx val="6"/>
          <c:order val="3"/>
          <c:tx>
            <c:strRef>
              <c:f>'Uitvoer data'!$Y$21</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data'!$Y$22:$Y$29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CFB7-447E-8803-13E3151A73D8}"/>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5"/>
                <c:order val="2"/>
                <c:tx>
                  <c:strRef>
                    <c:extLst>
                      <c:ext uri="{02D57815-91ED-43cb-92C2-25804820EDAC}">
                        <c15:formulaRef>
                          <c15:sqref>'Uitvoer data'!$X$21</c15:sqref>
                        </c15:formulaRef>
                      </c:ext>
                    </c:extLst>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extLst>
                      <c:ext uri="{02D57815-91ED-43cb-92C2-25804820EDAC}">
                        <c15:formulaRef>
                          <c15:sqref>'Uitvoer data'!$X$22:$X$29</c15:sqref>
                        </c15:formulaRef>
                      </c:ext>
                    </c:extLst>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CFB7-447E-8803-13E3151A73D8}"/>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General"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lezen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0"/>
          <c:tx>
            <c:strRef>
              <c:f>'Uitvoer data'!$E$11</c:f>
              <c:strCache>
                <c:ptCount val="1"/>
                <c:pt idx="0">
                  <c:v>2F</c:v>
                </c:pt>
              </c:strCache>
            </c:strRef>
          </c:tx>
          <c:spPr>
            <a:solidFill>
              <a:schemeClr val="accent6">
                <a:lumMod val="75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data'!$E$12:$E$17</c:f>
              <c:numCache>
                <c:formatCode>0.0%</c:formatCode>
                <c:ptCount val="6"/>
                <c:pt idx="1">
                  <c:v>0</c:v>
                </c:pt>
                <c:pt idx="2">
                  <c:v>0</c:v>
                </c:pt>
                <c:pt idx="3">
                  <c:v>0</c:v>
                </c:pt>
                <c:pt idx="4">
                  <c:v>0</c:v>
                </c:pt>
              </c:numCache>
            </c:numRef>
          </c:val>
          <c:extLst>
            <c:ext xmlns:c16="http://schemas.microsoft.com/office/drawing/2014/chart" uri="{C3380CC4-5D6E-409C-BE32-E72D297353CC}">
              <c16:uniqueId val="{00000000-74F5-4C59-8278-D0C362AD9F74}"/>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0"/>
                <c:order val="1"/>
                <c:tx>
                  <c:strRef>
                    <c:extLst>
                      <c:ext uri="{02D57815-91ED-43cb-92C2-25804820EDAC}">
                        <c15:formulaRef>
                          <c15:sqref>'Uitvoer data'!$C$11</c15:sqref>
                        </c15:formulaRef>
                      </c:ext>
                    </c:extLst>
                    <c:strCache>
                      <c:ptCount val="1"/>
                      <c:pt idx="0">
                        <c:v>1F</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data'!$A$12:$A$17</c15:sqref>
                        </c15:formulaRef>
                      </c:ext>
                    </c:extLst>
                    <c:strCache>
                      <c:ptCount val="5"/>
                      <c:pt idx="1">
                        <c:v>0</c:v>
                      </c:pt>
                      <c:pt idx="2">
                        <c:v>0</c:v>
                      </c:pt>
                      <c:pt idx="3">
                        <c:v>0</c:v>
                      </c:pt>
                      <c:pt idx="4">
                        <c:v>3 jrs</c:v>
                      </c:pt>
                    </c:strCache>
                  </c:strRef>
                </c:cat>
                <c:val>
                  <c:numRef>
                    <c:extLst>
                      <c:ext uri="{02D57815-91ED-43cb-92C2-25804820EDAC}">
                        <c15:formulaRef>
                          <c15:sqref>'Uitvoer data'!$C$12:$C$17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1-74F5-4C59-8278-D0C362AD9F74}"/>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'Uitvoer data'!$B$11</c15:sqref>
                        </c15:formulaRef>
                      </c:ext>
                    </c:extLst>
                    <c:strCache>
                      <c:ptCount val="1"/>
                      <c:pt idx="0">
                        <c:v>&lt;1F</c:v>
                      </c:pt>
                    </c:strCache>
                  </c:strRef>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data'!$B$12:$B$16</c15:sqref>
                        </c15:formulaRef>
                      </c:ext>
                    </c:extLst>
                    <c:numCache>
                      <c:formatCode>0.0%</c:formatCode>
                      <c:ptCount val="5"/>
                      <c:pt idx="1">
                        <c:v>0</c:v>
                      </c:pt>
                      <c:pt idx="2">
                        <c:v>0</c:v>
                      </c:pt>
                      <c:pt idx="3">
                        <c:v>0</c:v>
                      </c:pt>
                      <c:pt idx="4">
                        <c:v>0</c:v>
                      </c:pt>
                    </c:numCache>
                  </c:numRef>
                </c:val>
                <c:extLst xmlns:c15="http://schemas.microsoft.com/office/drawing/2012/chart">
                  <c:ext xmlns:c16="http://schemas.microsoft.com/office/drawing/2014/chart" uri="{C3380CC4-5D6E-409C-BE32-E72D297353CC}">
                    <c16:uniqueId val="{00000002-74F5-4C59-8278-D0C362AD9F74}"/>
                  </c:ext>
                </c:extLst>
              </c15:ser>
            </c15:filteredBarSeries>
          </c:ext>
        </c:extLst>
      </c:barChart>
      <c:lineChart>
        <c:grouping val="standard"/>
        <c:varyColors val="0"/>
        <c:ser>
          <c:idx val="3"/>
          <c:order val="4"/>
          <c:tx>
            <c:strRef>
              <c:f>'Uitvoer data'!$G$11</c:f>
              <c:strCache>
                <c:ptCount val="1"/>
                <c:pt idx="0">
                  <c:v>GLG 2F</c:v>
                </c:pt>
              </c:strCache>
            </c:strRef>
          </c:tx>
          <c:spPr>
            <a:ln w="28575" cap="rnd">
              <a:solidFill>
                <a:schemeClr val="tx1">
                  <a:lumMod val="85000"/>
                  <a:lumOff val="15000"/>
                </a:schemeClr>
              </a:solidFill>
              <a:round/>
            </a:ln>
            <a:effectLst/>
          </c:spPr>
          <c:marker>
            <c:symbol val="none"/>
          </c:marker>
          <c:val>
            <c:numRef>
              <c:f>'Uitvoer data'!$G$12:$G$17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74F5-4C59-8278-D0C362AD9F74}"/>
            </c:ext>
          </c:extLst>
        </c:ser>
        <c:ser>
          <c:idx val="5"/>
          <c:order val="6"/>
          <c:tx>
            <c:strRef>
              <c:f>'Uitvoer data'!$I$11</c:f>
              <c:strCache>
                <c:ptCount val="1"/>
                <c:pt idx="0">
                  <c:v>Ambitie 2F</c:v>
                </c:pt>
              </c:strCache>
            </c:strRef>
          </c:tx>
          <c:spPr>
            <a:ln w="28575" cap="rnd">
              <a:solidFill>
                <a:srgbClr val="A09D00"/>
              </a:solidFill>
              <a:prstDash val="sysDot"/>
              <a:round/>
            </a:ln>
            <a:effectLst/>
          </c:spPr>
          <c:marker>
            <c:symbol val="none"/>
          </c:marker>
          <c:val>
            <c:numRef>
              <c:f>'Uitvoer data'!$I$12:$I$17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74F5-4C59-8278-D0C362AD9F74}"/>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2"/>
                <c:order val="3"/>
                <c:tx>
                  <c:strRef>
                    <c:extLst>
                      <c:ext uri="{02D57815-91ED-43cb-92C2-25804820EDAC}">
                        <c15:formulaRef>
                          <c15:sqref>'Uitvoer data'!$F$11</c15:sqref>
                        </c15:formulaRef>
                      </c:ext>
                    </c:extLst>
                    <c:strCache>
                      <c:ptCount val="1"/>
                      <c:pt idx="0">
                        <c:v>GLG 1F</c:v>
                      </c:pt>
                    </c:strCache>
                  </c:strRef>
                </c:tx>
                <c:spPr>
                  <a:ln w="28575" cap="rnd">
                    <a:solidFill>
                      <a:srgbClr val="A4B9D0"/>
                    </a:solidFill>
                    <a:round/>
                  </a:ln>
                  <a:effectLst/>
                </c:spPr>
                <c:marker>
                  <c:symbol val="none"/>
                </c:marker>
                <c:val>
                  <c:numRef>
                    <c:extLst>
                      <c:ext uri="{02D57815-91ED-43cb-92C2-25804820EDAC}">
                        <c15:formulaRef>
                          <c15:sqref>'Uitvoer data'!$F$12:$F$17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74F5-4C59-8278-D0C362AD9F74}"/>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'Uitvoer data'!$H$11</c15:sqref>
                        </c15:formulaRef>
                      </c:ext>
                    </c:extLst>
                    <c:strCache>
                      <c:ptCount val="1"/>
                      <c:pt idx="0">
                        <c:v>Ambitie 1F</c:v>
                      </c:pt>
                    </c:strCache>
                  </c:strRef>
                </c:tx>
                <c:spPr>
                  <a:ln w="28575" cap="rnd">
                    <a:solidFill>
                      <a:srgbClr val="DDD955"/>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data'!$H$12:$H$17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5-74F5-4C59-8278-D0C362AD9F74}"/>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rekenen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0"/>
          <c:tx>
            <c:strRef>
              <c:f>'Uitvoer data'!$M$11</c:f>
              <c:strCache>
                <c:ptCount val="1"/>
                <c:pt idx="0">
                  <c:v>1S</c:v>
                </c:pt>
              </c:strCache>
            </c:strRef>
          </c:tx>
          <c:spPr>
            <a:solidFill>
              <a:srgbClr val="4E7198"/>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data'!$M$12:$M$17</c:f>
              <c:numCache>
                <c:formatCode>0.0%</c:formatCode>
                <c:ptCount val="6"/>
                <c:pt idx="1">
                  <c:v>0</c:v>
                </c:pt>
                <c:pt idx="2">
                  <c:v>0</c:v>
                </c:pt>
                <c:pt idx="3">
                  <c:v>0</c:v>
                </c:pt>
                <c:pt idx="4">
                  <c:v>0</c:v>
                </c:pt>
              </c:numCache>
            </c:numRef>
          </c:val>
          <c:extLst>
            <c:ext xmlns:c16="http://schemas.microsoft.com/office/drawing/2014/chart" uri="{C3380CC4-5D6E-409C-BE32-E72D297353CC}">
              <c16:uniqueId val="{00000000-8A9E-4B29-9320-5A669E0DEE61}"/>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0"/>
                <c:order val="1"/>
                <c:tx>
                  <c:strRef>
                    <c:extLst>
                      <c:ext uri="{02D57815-91ED-43cb-92C2-25804820EDAC}">
                        <c15:formulaRef>
                          <c15:sqref>'Uitvoer data'!$K$11</c15:sqref>
                        </c15:formulaRef>
                      </c:ext>
                    </c:extLst>
                    <c:strCache>
                      <c:ptCount val="1"/>
                      <c:pt idx="0">
                        <c:v>1F</c:v>
                      </c:pt>
                    </c:strCache>
                  </c:strRef>
                </c:tx>
                <c:spPr>
                  <a:solidFill>
                    <a:srgbClr val="6B8EB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data'!$A$12:$A$17</c15:sqref>
                        </c15:formulaRef>
                      </c:ext>
                    </c:extLst>
                    <c:strCache>
                      <c:ptCount val="5"/>
                      <c:pt idx="1">
                        <c:v>0</c:v>
                      </c:pt>
                      <c:pt idx="2">
                        <c:v>0</c:v>
                      </c:pt>
                      <c:pt idx="3">
                        <c:v>0</c:v>
                      </c:pt>
                      <c:pt idx="4">
                        <c:v>3 jrs</c:v>
                      </c:pt>
                    </c:strCache>
                  </c:strRef>
                </c:cat>
                <c:val>
                  <c:numRef>
                    <c:extLst>
                      <c:ext uri="{02D57815-91ED-43cb-92C2-25804820EDAC}">
                        <c15:formulaRef>
                          <c15:sqref>'Uitvoer data'!$K$12:$K$17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1-8A9E-4B29-9320-5A669E0DEE61}"/>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'Uitvoer data'!$J$11</c15:sqref>
                        </c15:formulaRef>
                      </c:ext>
                    </c:extLst>
                    <c:strCache>
                      <c:ptCount val="1"/>
                      <c:pt idx="0">
                        <c:v>&lt;1F</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data'!$J$12:$J$17</c15:sqref>
                        </c15:formulaRef>
                      </c:ext>
                    </c:extLst>
                    <c:numCache>
                      <c:formatCode>0.0%</c:formatCode>
                      <c:ptCount val="6"/>
                      <c:pt idx="1">
                        <c:v>0</c:v>
                      </c:pt>
                      <c:pt idx="2">
                        <c:v>0</c:v>
                      </c:pt>
                      <c:pt idx="3">
                        <c:v>0</c:v>
                      </c:pt>
                      <c:pt idx="4">
                        <c:v>0</c:v>
                      </c:pt>
                    </c:numCache>
                  </c:numRef>
                </c:val>
                <c:extLst xmlns:c15="http://schemas.microsoft.com/office/drawing/2012/chart">
                  <c:ext xmlns:c16="http://schemas.microsoft.com/office/drawing/2014/chart" uri="{C3380CC4-5D6E-409C-BE32-E72D297353CC}">
                    <c16:uniqueId val="{00000002-8A9E-4B29-9320-5A669E0DEE61}"/>
                  </c:ext>
                </c:extLst>
              </c15:ser>
            </c15:filteredBarSeries>
          </c:ext>
        </c:extLst>
      </c:barChart>
      <c:lineChart>
        <c:grouping val="standard"/>
        <c:varyColors val="0"/>
        <c:ser>
          <c:idx val="3"/>
          <c:order val="4"/>
          <c:tx>
            <c:strRef>
              <c:f>'Uitvoer data'!$O$11</c:f>
              <c:strCache>
                <c:ptCount val="1"/>
                <c:pt idx="0">
                  <c:v>GLG 1S</c:v>
                </c:pt>
              </c:strCache>
            </c:strRef>
          </c:tx>
          <c:spPr>
            <a:ln w="28575" cap="rnd">
              <a:solidFill>
                <a:schemeClr val="tx1">
                  <a:lumMod val="85000"/>
                  <a:lumOff val="15000"/>
                </a:schemeClr>
              </a:solidFill>
              <a:round/>
            </a:ln>
            <a:effectLst/>
          </c:spPr>
          <c:marker>
            <c:symbol val="none"/>
          </c:marker>
          <c:val>
            <c:numRef>
              <c:f>'Uitvoer data'!$O$12:$O$17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8A9E-4B29-9320-5A669E0DEE61}"/>
            </c:ext>
          </c:extLst>
        </c:ser>
        <c:ser>
          <c:idx val="5"/>
          <c:order val="6"/>
          <c:tx>
            <c:strRef>
              <c:f>'Uitvoer data'!$Q$11</c:f>
              <c:strCache>
                <c:ptCount val="1"/>
                <c:pt idx="0">
                  <c:v>Ambitie 1S</c:v>
                </c:pt>
              </c:strCache>
            </c:strRef>
          </c:tx>
          <c:spPr>
            <a:ln w="28575" cap="rnd">
              <a:solidFill>
                <a:srgbClr val="A09D00"/>
              </a:solidFill>
              <a:prstDash val="sysDot"/>
              <a:round/>
            </a:ln>
            <a:effectLst/>
          </c:spPr>
          <c:marker>
            <c:symbol val="none"/>
          </c:marker>
          <c:val>
            <c:numRef>
              <c:f>'Uitvoer data'!$Q$12:$Q$17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8A9E-4B29-9320-5A669E0DEE61}"/>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2"/>
                <c:order val="3"/>
                <c:tx>
                  <c:strRef>
                    <c:extLst>
                      <c:ext uri="{02D57815-91ED-43cb-92C2-25804820EDAC}">
                        <c15:formulaRef>
                          <c15:sqref>'Uitvoer data'!$N$11</c15:sqref>
                        </c15:formulaRef>
                      </c:ext>
                    </c:extLst>
                    <c:strCache>
                      <c:ptCount val="1"/>
                      <c:pt idx="0">
                        <c:v>GLG 1F</c:v>
                      </c:pt>
                    </c:strCache>
                  </c:strRef>
                </c:tx>
                <c:spPr>
                  <a:ln w="28575" cap="rnd">
                    <a:solidFill>
                      <a:schemeClr val="accent6">
                        <a:lumMod val="60000"/>
                        <a:lumOff val="40000"/>
                      </a:schemeClr>
                    </a:solidFill>
                    <a:round/>
                  </a:ln>
                  <a:effectLst/>
                </c:spPr>
                <c:marker>
                  <c:symbol val="none"/>
                </c:marker>
                <c:val>
                  <c:numRef>
                    <c:extLst>
                      <c:ext uri="{02D57815-91ED-43cb-92C2-25804820EDAC}">
                        <c15:formulaRef>
                          <c15:sqref>'Uitvoer data'!$N$12:$N$17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8A9E-4B29-9320-5A669E0DEE61}"/>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'Uitvoer data'!$P$11</c15:sqref>
                        </c15:formulaRef>
                      </c:ext>
                    </c:extLst>
                    <c:strCache>
                      <c:ptCount val="1"/>
                      <c:pt idx="0">
                        <c:v>Ambitie 1F</c:v>
                      </c:pt>
                    </c:strCache>
                  </c:strRef>
                </c:tx>
                <c:spPr>
                  <a:ln w="28575" cap="rnd">
                    <a:solidFill>
                      <a:srgbClr val="DDD955"/>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data'!$P$12:$P$17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5-8A9E-4B29-9320-5A669E0DEE61}"/>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taalverzorging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0"/>
          <c:tx>
            <c:strRef>
              <c:f>'Uitvoer data'!$U$11</c:f>
              <c:strCache>
                <c:ptCount val="1"/>
                <c:pt idx="0">
                  <c:v>2F</c:v>
                </c:pt>
              </c:strCache>
            </c:strRef>
          </c:tx>
          <c:spPr>
            <a:solidFill>
              <a:schemeClr val="accent2">
                <a:lumMod val="75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data'!$U$12:$U$17</c:f>
              <c:numCache>
                <c:formatCode>0.0%</c:formatCode>
                <c:ptCount val="6"/>
                <c:pt idx="1">
                  <c:v>0</c:v>
                </c:pt>
                <c:pt idx="2">
                  <c:v>0</c:v>
                </c:pt>
                <c:pt idx="3">
                  <c:v>0</c:v>
                </c:pt>
                <c:pt idx="4">
                  <c:v>0</c:v>
                </c:pt>
              </c:numCache>
            </c:numRef>
          </c:val>
          <c:extLst>
            <c:ext xmlns:c16="http://schemas.microsoft.com/office/drawing/2014/chart" uri="{C3380CC4-5D6E-409C-BE32-E72D297353CC}">
              <c16:uniqueId val="{00000000-D69E-4DAA-91D8-83622AAD3E79}"/>
            </c:ext>
          </c:extLst>
        </c:ser>
        <c:dLbls>
          <c:showLegendKey val="0"/>
          <c:showVal val="0"/>
          <c:showCatName val="0"/>
          <c:showSerName val="0"/>
          <c:showPercent val="0"/>
          <c:showBubbleSize val="0"/>
        </c:dLbls>
        <c:gapWidth val="60"/>
        <c:axId val="1938724384"/>
        <c:axId val="1938725344"/>
        <c:extLst>
          <c:ext xmlns:c15="http://schemas.microsoft.com/office/drawing/2012/chart" uri="{02D57815-91ED-43cb-92C2-25804820EDAC}">
            <c15:filteredBarSeries>
              <c15:ser>
                <c:idx val="0"/>
                <c:order val="1"/>
                <c:tx>
                  <c:strRef>
                    <c:extLst>
                      <c:ext uri="{02D57815-91ED-43cb-92C2-25804820EDAC}">
                        <c15:formulaRef>
                          <c15:sqref>'Uitvoer data'!$S$11</c15:sqref>
                        </c15:formulaRef>
                      </c:ext>
                    </c:extLst>
                    <c:strCache>
                      <c:ptCount val="1"/>
                      <c:pt idx="0">
                        <c:v>1F</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'Uitvoer data'!$A$12:$A$17</c15:sqref>
                        </c15:formulaRef>
                      </c:ext>
                    </c:extLst>
                    <c:strCache>
                      <c:ptCount val="5"/>
                      <c:pt idx="1">
                        <c:v>0</c:v>
                      </c:pt>
                      <c:pt idx="2">
                        <c:v>0</c:v>
                      </c:pt>
                      <c:pt idx="3">
                        <c:v>0</c:v>
                      </c:pt>
                      <c:pt idx="4">
                        <c:v>3 jrs</c:v>
                      </c:pt>
                    </c:strCache>
                  </c:strRef>
                </c:cat>
                <c:val>
                  <c:numRef>
                    <c:extLst>
                      <c:ext uri="{02D57815-91ED-43cb-92C2-25804820EDAC}">
                        <c15:formulaRef>
                          <c15:sqref>'Uitvoer data'!$S$12:$S$17</c15:sqref>
                        </c15:formulaRef>
                      </c:ext>
                    </c:extLst>
                    <c:numCache>
                      <c:formatCode>0.0%</c:formatCode>
                      <c:ptCount val="6"/>
                      <c:pt idx="1">
                        <c:v>0</c:v>
                      </c:pt>
                      <c:pt idx="2">
                        <c:v>0</c:v>
                      </c:pt>
                      <c:pt idx="3">
                        <c:v>0</c:v>
                      </c:pt>
                      <c:pt idx="4">
                        <c:v>0</c:v>
                      </c:pt>
                    </c:numCache>
                  </c:numRef>
                </c:val>
                <c:extLst>
                  <c:ext xmlns:c16="http://schemas.microsoft.com/office/drawing/2014/chart" uri="{C3380CC4-5D6E-409C-BE32-E72D297353CC}">
                    <c16:uniqueId val="{00000001-D69E-4DAA-91D8-83622AAD3E79}"/>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'Uitvoer data'!$R$11</c15:sqref>
                        </c15:formulaRef>
                      </c:ext>
                    </c:extLst>
                    <c:strCache>
                      <c:ptCount val="1"/>
                      <c:pt idx="0">
                        <c:v>&lt;1F</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data'!$R$12:$R$17</c15:sqref>
                        </c15:formulaRef>
                      </c:ext>
                    </c:extLst>
                    <c:numCache>
                      <c:formatCode>0.0%</c:formatCode>
                      <c:ptCount val="6"/>
                      <c:pt idx="1">
                        <c:v>0</c:v>
                      </c:pt>
                      <c:pt idx="2">
                        <c:v>0</c:v>
                      </c:pt>
                      <c:pt idx="3">
                        <c:v>0</c:v>
                      </c:pt>
                      <c:pt idx="4">
                        <c:v>0</c:v>
                      </c:pt>
                    </c:numCache>
                  </c:numRef>
                </c:val>
                <c:extLst xmlns:c15="http://schemas.microsoft.com/office/drawing/2012/chart">
                  <c:ext xmlns:c16="http://schemas.microsoft.com/office/drawing/2014/chart" uri="{C3380CC4-5D6E-409C-BE32-E72D297353CC}">
                    <c16:uniqueId val="{00000002-D69E-4DAA-91D8-83622AAD3E79}"/>
                  </c:ext>
                </c:extLst>
              </c15:ser>
            </c15:filteredBarSeries>
          </c:ext>
        </c:extLst>
      </c:barChart>
      <c:lineChart>
        <c:grouping val="standard"/>
        <c:varyColors val="0"/>
        <c:ser>
          <c:idx val="3"/>
          <c:order val="4"/>
          <c:tx>
            <c:strRef>
              <c:f>'Uitvoer data'!$W$11</c:f>
              <c:strCache>
                <c:ptCount val="1"/>
                <c:pt idx="0">
                  <c:v>GLG 2F</c:v>
                </c:pt>
              </c:strCache>
            </c:strRef>
          </c:tx>
          <c:spPr>
            <a:ln w="28575" cap="rnd">
              <a:solidFill>
                <a:schemeClr val="tx1">
                  <a:lumMod val="85000"/>
                  <a:lumOff val="15000"/>
                </a:schemeClr>
              </a:solidFill>
              <a:round/>
            </a:ln>
            <a:effectLst/>
          </c:spPr>
          <c:marker>
            <c:symbol val="none"/>
          </c:marker>
          <c:val>
            <c:numRef>
              <c:f>'Uitvoer data'!$W$12:$W$17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D69E-4DAA-91D8-83622AAD3E79}"/>
            </c:ext>
          </c:extLst>
        </c:ser>
        <c:ser>
          <c:idx val="5"/>
          <c:order val="6"/>
          <c:tx>
            <c:strRef>
              <c:f>'Uitvoer data'!$Y$11</c:f>
              <c:strCache>
                <c:ptCount val="1"/>
                <c:pt idx="0">
                  <c:v>Ambitie 2F</c:v>
                </c:pt>
              </c:strCache>
            </c:strRef>
          </c:tx>
          <c:spPr>
            <a:ln w="28575" cap="rnd">
              <a:solidFill>
                <a:srgbClr val="A09D00"/>
              </a:solidFill>
              <a:prstDash val="sysDot"/>
              <a:round/>
            </a:ln>
            <a:effectLst/>
          </c:spPr>
          <c:marker>
            <c:symbol val="none"/>
          </c:marker>
          <c:val>
            <c:numRef>
              <c:f>'Uitvoer data'!$Y$12:$Y$17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D69E-4DAA-91D8-83622AAD3E79}"/>
            </c:ext>
          </c:extLst>
        </c:ser>
        <c:dLbls>
          <c:showLegendKey val="0"/>
          <c:showVal val="0"/>
          <c:showCatName val="0"/>
          <c:showSerName val="0"/>
          <c:showPercent val="0"/>
          <c:showBubbleSize val="0"/>
        </c:dLbls>
        <c:marker val="1"/>
        <c:smooth val="0"/>
        <c:axId val="1938724384"/>
        <c:axId val="1938725344"/>
        <c:extLst>
          <c:ext xmlns:c15="http://schemas.microsoft.com/office/drawing/2012/chart" uri="{02D57815-91ED-43cb-92C2-25804820EDAC}">
            <c15:filteredLineSeries>
              <c15:ser>
                <c:idx val="2"/>
                <c:order val="3"/>
                <c:tx>
                  <c:strRef>
                    <c:extLst>
                      <c:ext uri="{02D57815-91ED-43cb-92C2-25804820EDAC}">
                        <c15:formulaRef>
                          <c15:sqref>'Uitvoer data'!$V$11</c15:sqref>
                        </c15:formulaRef>
                      </c:ext>
                    </c:extLst>
                    <c:strCache>
                      <c:ptCount val="1"/>
                      <c:pt idx="0">
                        <c:v>GLG 1F</c:v>
                      </c:pt>
                    </c:strCache>
                  </c:strRef>
                </c:tx>
                <c:spPr>
                  <a:ln w="28575" cap="rnd">
                    <a:solidFill>
                      <a:schemeClr val="accent6">
                        <a:lumMod val="60000"/>
                        <a:lumOff val="40000"/>
                      </a:schemeClr>
                    </a:solidFill>
                    <a:round/>
                  </a:ln>
                  <a:effectLst/>
                </c:spPr>
                <c:marker>
                  <c:symbol val="none"/>
                </c:marker>
                <c:val>
                  <c:numRef>
                    <c:extLst>
                      <c:ext uri="{02D57815-91ED-43cb-92C2-25804820EDAC}">
                        <c15:formulaRef>
                          <c15:sqref>'Uitvoer data'!$V$12:$V$17</c15:sqref>
                        </c15:formulaRef>
                      </c:ext>
                    </c:extLst>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D69E-4DAA-91D8-83622AAD3E79}"/>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'Uitvoer data'!$X$11</c15:sqref>
                        </c15:formulaRef>
                      </c:ext>
                    </c:extLst>
                    <c:strCache>
                      <c:ptCount val="1"/>
                      <c:pt idx="0">
                        <c:v>Ambitie 1F</c:v>
                      </c:pt>
                    </c:strCache>
                  </c:strRef>
                </c:tx>
                <c:spPr>
                  <a:ln w="28575" cap="rnd">
                    <a:solidFill>
                      <a:srgbClr val="DDD955"/>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'Uitvoer data'!$X$12:$X$17</c15:sqref>
                        </c15:formulaRef>
                      </c:ext>
                    </c:extLst>
                    <c:numCache>
                      <c:formatCode>0.0%</c:formatCode>
                      <c:ptCount val="6"/>
                      <c:pt idx="0">
                        <c:v>0</c:v>
                      </c:pt>
                      <c:pt idx="1">
                        <c:v>0</c:v>
                      </c:pt>
                      <c:pt idx="2">
                        <c:v>0</c:v>
                      </c:pt>
                      <c:pt idx="3">
                        <c:v>0</c:v>
                      </c:pt>
                      <c:pt idx="4">
                        <c:v>0</c:v>
                      </c:pt>
                      <c:pt idx="5">
                        <c:v>0</c:v>
                      </c:pt>
                    </c:numCache>
                  </c:numRef>
                </c:val>
                <c:smooth val="0"/>
                <c:extLst xmlns:c15="http://schemas.microsoft.com/office/drawing/2012/chart">
                  <c:ext xmlns:c16="http://schemas.microsoft.com/office/drawing/2014/chart" uri="{C3380CC4-5D6E-409C-BE32-E72D297353CC}">
                    <c16:uniqueId val="{00000005-D69E-4DAA-91D8-83622AAD3E79}"/>
                  </c:ext>
                </c:extLst>
              </c15:ser>
            </c15:filteredLineSeries>
          </c:ext>
        </c:extLst>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begrijpend lezen leerlingvolgysteem - eind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data'!$D$33</c:f>
              <c:strCache>
                <c:ptCount val="1"/>
                <c:pt idx="0">
                  <c:v>2F</c:v>
                </c:pt>
              </c:strCache>
            </c:strRef>
          </c:tx>
          <c:spPr>
            <a:solidFill>
              <a:schemeClr val="accent6">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C91E-46B3-B99E-94AD75A5995A}"/>
                </c:ext>
              </c:extLst>
            </c:dLbl>
            <c:dLbl>
              <c:idx val="2"/>
              <c:delete val="1"/>
              <c:extLst>
                <c:ext xmlns:c15="http://schemas.microsoft.com/office/drawing/2012/chart" uri="{CE6537A1-D6FC-4f65-9D91-7224C49458BB}"/>
                <c:ext xmlns:c16="http://schemas.microsoft.com/office/drawing/2014/chart" uri="{C3380CC4-5D6E-409C-BE32-E72D297353CC}">
                  <c16:uniqueId val="{00000001-C91E-46B3-B99E-94AD75A5995A}"/>
                </c:ext>
              </c:extLst>
            </c:dLbl>
            <c:dLbl>
              <c:idx val="3"/>
              <c:delete val="1"/>
              <c:extLst>
                <c:ext xmlns:c15="http://schemas.microsoft.com/office/drawing/2012/chart" uri="{CE6537A1-D6FC-4f65-9D91-7224C49458BB}"/>
                <c:ext xmlns:c16="http://schemas.microsoft.com/office/drawing/2014/chart" uri="{C3380CC4-5D6E-409C-BE32-E72D297353CC}">
                  <c16:uniqueId val="{00000002-C91E-46B3-B99E-94AD75A599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data'!$D$34:$D$40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C91E-46B3-B99E-94AD75A5995A}"/>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1"/>
                <c:order val="5"/>
                <c:tx>
                  <c:strRef>
                    <c:extLst>
                      <c:ext uri="{02D57815-91ED-43cb-92C2-25804820EDAC}">
                        <c15:formulaRef>
                          <c15:sqref>'Uitvoer data'!$C$33</c15:sqref>
                        </c15:formulaRef>
                      </c:ext>
                    </c:extLst>
                    <c:strCache>
                      <c:ptCount val="1"/>
                      <c:pt idx="0">
                        <c:v>1F</c:v>
                      </c:pt>
                    </c:strCache>
                  </c:strRef>
                </c:tx>
                <c:spPr>
                  <a:solidFill>
                    <a:schemeClr val="accent6">
                      <a:lumMod val="60000"/>
                      <a:lumOff val="40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4-C91E-46B3-B99E-94AD75A5995A}"/>
                      </c:ext>
                    </c:extLst>
                  </c:dLbl>
                  <c:dLbl>
                    <c:idx val="2"/>
                    <c:delete val="1"/>
                    <c:extLst>
                      <c:ext uri="{CE6537A1-D6FC-4f65-9D91-7224C49458BB}"/>
                      <c:ext xmlns:c16="http://schemas.microsoft.com/office/drawing/2014/chart" uri="{C3380CC4-5D6E-409C-BE32-E72D297353CC}">
                        <c16:uniqueId val="{00000005-C91E-46B3-B99E-94AD75A5995A}"/>
                      </c:ext>
                    </c:extLst>
                  </c:dLbl>
                  <c:dLbl>
                    <c:idx val="3"/>
                    <c:delete val="1"/>
                    <c:extLst>
                      <c:ext uri="{CE6537A1-D6FC-4f65-9D91-7224C49458BB}"/>
                      <c:ext xmlns:c16="http://schemas.microsoft.com/office/drawing/2014/chart" uri="{C3380CC4-5D6E-409C-BE32-E72D297353CC}">
                        <c16:uniqueId val="{00000006-C91E-46B3-B99E-94AD75A599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data'!$C$34:$C$40</c15:sqref>
                        </c15:formulaRef>
                      </c:ext>
                    </c:extLst>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C91E-46B3-B99E-94AD75A5995A}"/>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data'!$E$33</c15:sqref>
                        </c15:formulaRef>
                      </c:ext>
                    </c:extLst>
                    <c:strCache>
                      <c:ptCount val="1"/>
                      <c:pt idx="0">
                        <c:v>&lt;1F</c:v>
                      </c:pt>
                    </c:strCache>
                  </c:strRef>
                </c:tx>
                <c:spPr>
                  <a:solidFill>
                    <a:schemeClr val="accent6">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C91E-46B3-B99E-94AD75A5995A}"/>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C91E-46B3-B99E-94AD75A5995A}"/>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C91E-46B3-B99E-94AD75A599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data'!$E$34:$E$40</c15:sqref>
                        </c15:formulaRef>
                      </c:ext>
                    </c:extLst>
                    <c:numCache>
                      <c:formatCode>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B-C91E-46B3-B99E-94AD75A5995A}"/>
                  </c:ext>
                </c:extLst>
              </c15:ser>
            </c15:filteredBarSeries>
          </c:ext>
        </c:extLst>
      </c:barChart>
      <c:lineChart>
        <c:grouping val="standard"/>
        <c:varyColors val="0"/>
        <c:ser>
          <c:idx val="4"/>
          <c:order val="1"/>
          <c:tx>
            <c:strRef>
              <c:f>'Uitvoer data'!$G$33</c:f>
              <c:strCache>
                <c:ptCount val="1"/>
                <c:pt idx="0">
                  <c:v>GLG 2F</c:v>
                </c:pt>
              </c:strCache>
            </c:strRef>
          </c:tx>
          <c:spPr>
            <a:ln w="28575" cap="rnd">
              <a:gradFill flip="none" rotWithShape="1">
                <a:gsLst>
                  <a:gs pos="0">
                    <a:schemeClr val="accent1">
                      <a:lumMod val="5000"/>
                      <a:lumOff val="95000"/>
                      <a:alpha val="3000"/>
                    </a:schemeClr>
                  </a:gs>
                  <a:gs pos="42000">
                    <a:schemeClr val="bg1">
                      <a:alpha val="2000"/>
                    </a:schemeClr>
                  </a:gs>
                  <a:gs pos="59000">
                    <a:schemeClr val="tx1">
                      <a:lumMod val="85000"/>
                      <a:lumOff val="15000"/>
                    </a:schemeClr>
                  </a:gs>
                  <a:gs pos="100000">
                    <a:schemeClr val="tx1">
                      <a:lumMod val="85000"/>
                      <a:lumOff val="1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data'!$G$34:$G$40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C91E-46B3-B99E-94AD75A5995A}"/>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3"/>
                <c:order val="0"/>
                <c:tx>
                  <c:strRef>
                    <c:extLst>
                      <c:ext uri="{02D57815-91ED-43cb-92C2-25804820EDAC}">
                        <c15:formulaRef>
                          <c15:sqref>'Uitvoer data'!$F$33</c15:sqref>
                        </c15:formulaRef>
                      </c:ext>
                    </c:extLst>
                    <c:strCache>
                      <c:ptCount val="1"/>
                      <c:pt idx="0">
                        <c:v>GLG 1F</c:v>
                      </c:pt>
                    </c:strCache>
                  </c:strRef>
                </c:tx>
                <c:spPr>
                  <a:ln w="28575" cap="rnd">
                    <a:gradFill flip="none" rotWithShape="1">
                      <a:gsLst>
                        <a:gs pos="41000">
                          <a:schemeClr val="bg1">
                            <a:alpha val="1000"/>
                          </a:schemeClr>
                        </a:gs>
                        <a:gs pos="0">
                          <a:schemeClr val="accent1">
                            <a:lumMod val="5000"/>
                            <a:lumOff val="95000"/>
                            <a:alpha val="3000"/>
                          </a:schemeClr>
                        </a:gs>
                        <a:gs pos="56000">
                          <a:srgbClr val="A4B9D0"/>
                        </a:gs>
                        <a:gs pos="100000">
                          <a:srgbClr val="A4B9D0"/>
                        </a:gs>
                      </a:gsLst>
                      <a:lin ang="0" scaled="1"/>
                      <a:tileRect/>
                    </a:gradFill>
                    <a:round/>
                  </a:ln>
                  <a:effectLst/>
                </c:spPr>
                <c:marker>
                  <c:symbol val="none"/>
                </c:marker>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data'!$F$34:$F$40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C91E-46B3-B99E-94AD75A5995A}"/>
                  </c:ext>
                </c:extLst>
              </c15:ser>
            </c15:filteredLineSeries>
          </c:ext>
        </c:extLst>
      </c:lineChart>
      <c:lineChart>
        <c:grouping val="standard"/>
        <c:varyColors val="0"/>
        <c:ser>
          <c:idx val="6"/>
          <c:order val="3"/>
          <c:tx>
            <c:strRef>
              <c:f>'Uitvoer data'!$I$33</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data'!$I$34:$I$40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C91E-46B3-B99E-94AD75A5995A}"/>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5"/>
                <c:order val="2"/>
                <c:tx>
                  <c:strRef>
                    <c:extLst>
                      <c:ext uri="{02D57815-91ED-43cb-92C2-25804820EDAC}">
                        <c15:formulaRef>
                          <c15:sqref>'Uitvoer data'!$H$33</c15:sqref>
                        </c15:formulaRef>
                      </c:ext>
                    </c:extLst>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extLst>
                      <c:ext uri="{02D57815-91ED-43cb-92C2-25804820EDAC}">
                        <c15:formulaRef>
                          <c15:sqref>'Uitvoer data'!$H$34:$H$40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C91E-46B3-B99E-94AD75A5995A}"/>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rekenen leerlingvolgsysteem - eind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data'!$M$33</c:f>
              <c:strCache>
                <c:ptCount val="1"/>
                <c:pt idx="0">
                  <c:v>1S</c:v>
                </c:pt>
              </c:strCache>
            </c:strRef>
          </c:tx>
          <c:spPr>
            <a:solidFill>
              <a:srgbClr val="4E7198"/>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E2D8-4E79-A12D-AB9E7E98E402}"/>
                </c:ext>
              </c:extLst>
            </c:dLbl>
            <c:dLbl>
              <c:idx val="2"/>
              <c:delete val="1"/>
              <c:extLst>
                <c:ext xmlns:c15="http://schemas.microsoft.com/office/drawing/2012/chart" uri="{CE6537A1-D6FC-4f65-9D91-7224C49458BB}"/>
                <c:ext xmlns:c16="http://schemas.microsoft.com/office/drawing/2014/chart" uri="{C3380CC4-5D6E-409C-BE32-E72D297353CC}">
                  <c16:uniqueId val="{00000001-E2D8-4E79-A12D-AB9E7E98E402}"/>
                </c:ext>
              </c:extLst>
            </c:dLbl>
            <c:dLbl>
              <c:idx val="3"/>
              <c:delete val="1"/>
              <c:extLst>
                <c:ext xmlns:c15="http://schemas.microsoft.com/office/drawing/2012/chart" uri="{CE6537A1-D6FC-4f65-9D91-7224C49458BB}"/>
                <c:ext xmlns:c16="http://schemas.microsoft.com/office/drawing/2014/chart" uri="{C3380CC4-5D6E-409C-BE32-E72D297353CC}">
                  <c16:uniqueId val="{00000002-E2D8-4E79-A12D-AB9E7E98E40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data'!$M$34:$M$40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E2D8-4E79-A12D-AB9E7E98E402}"/>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1"/>
                <c:order val="5"/>
                <c:tx>
                  <c:strRef>
                    <c:extLst>
                      <c:ext uri="{02D57815-91ED-43cb-92C2-25804820EDAC}">
                        <c15:formulaRef>
                          <c15:sqref>'Uitvoer data'!$K$33</c15:sqref>
                        </c15:formulaRef>
                      </c:ext>
                    </c:extLst>
                    <c:strCache>
                      <c:ptCount val="1"/>
                      <c:pt idx="0">
                        <c:v>1F</c:v>
                      </c:pt>
                    </c:strCache>
                  </c:strRef>
                </c:tx>
                <c:spPr>
                  <a:solidFill>
                    <a:srgbClr val="6B8EB3"/>
                  </a:solidFill>
                  <a:ln>
                    <a:noFill/>
                  </a:ln>
                  <a:effectLst/>
                </c:spPr>
                <c:invertIfNegative val="0"/>
                <c:dLbls>
                  <c:dLbl>
                    <c:idx val="1"/>
                    <c:delete val="1"/>
                    <c:extLst>
                      <c:ext uri="{CE6537A1-D6FC-4f65-9D91-7224C49458BB}"/>
                      <c:ext xmlns:c16="http://schemas.microsoft.com/office/drawing/2014/chart" uri="{C3380CC4-5D6E-409C-BE32-E72D297353CC}">
                        <c16:uniqueId val="{00000004-E2D8-4E79-A12D-AB9E7E98E402}"/>
                      </c:ext>
                    </c:extLst>
                  </c:dLbl>
                  <c:dLbl>
                    <c:idx val="2"/>
                    <c:delete val="1"/>
                    <c:extLst>
                      <c:ext uri="{CE6537A1-D6FC-4f65-9D91-7224C49458BB}"/>
                      <c:ext xmlns:c16="http://schemas.microsoft.com/office/drawing/2014/chart" uri="{C3380CC4-5D6E-409C-BE32-E72D297353CC}">
                        <c16:uniqueId val="{00000005-E2D8-4E79-A12D-AB9E7E98E402}"/>
                      </c:ext>
                    </c:extLst>
                  </c:dLbl>
                  <c:dLbl>
                    <c:idx val="3"/>
                    <c:delete val="1"/>
                    <c:extLst>
                      <c:ext uri="{CE6537A1-D6FC-4f65-9D91-7224C49458BB}"/>
                      <c:ext xmlns:c16="http://schemas.microsoft.com/office/drawing/2014/chart" uri="{C3380CC4-5D6E-409C-BE32-E72D297353CC}">
                        <c16:uniqueId val="{00000006-E2D8-4E79-A12D-AB9E7E98E40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data'!$K$34:$K$40</c15:sqref>
                        </c15:formulaRef>
                      </c:ext>
                    </c:extLst>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E2D8-4E79-A12D-AB9E7E98E402}"/>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data'!$J$33</c15:sqref>
                        </c15:formulaRef>
                      </c:ext>
                    </c:extLst>
                    <c:strCache>
                      <c:ptCount val="1"/>
                      <c:pt idx="0">
                        <c:v>&lt;1F</c:v>
                      </c:pt>
                    </c:strCache>
                  </c:strRef>
                </c:tx>
                <c:spPr>
                  <a:solidFill>
                    <a:srgbClr val="B2C4D8"/>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E2D8-4E79-A12D-AB9E7E98E402}"/>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E2D8-4E79-A12D-AB9E7E98E402}"/>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E2D8-4E79-A12D-AB9E7E98E40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data'!$J$34:$J$40</c15:sqref>
                        </c15:formulaRef>
                      </c:ext>
                    </c:extLst>
                    <c:numCache>
                      <c:formatCode>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B-E2D8-4E79-A12D-AB9E7E98E402}"/>
                  </c:ext>
                </c:extLst>
              </c15:ser>
            </c15:filteredBarSeries>
          </c:ext>
        </c:extLst>
      </c:barChart>
      <c:lineChart>
        <c:grouping val="standard"/>
        <c:varyColors val="0"/>
        <c:ser>
          <c:idx val="4"/>
          <c:order val="1"/>
          <c:tx>
            <c:strRef>
              <c:f>'Uitvoer data'!$O$33</c:f>
              <c:strCache>
                <c:ptCount val="1"/>
                <c:pt idx="0">
                  <c:v>GLG 1S</c:v>
                </c:pt>
              </c:strCache>
            </c:strRef>
          </c:tx>
          <c:spPr>
            <a:ln w="28575" cap="rnd">
              <a:gradFill flip="none" rotWithShape="1">
                <a:gsLst>
                  <a:gs pos="0">
                    <a:schemeClr val="accent1">
                      <a:lumMod val="5000"/>
                      <a:lumOff val="95000"/>
                      <a:alpha val="3000"/>
                    </a:schemeClr>
                  </a:gs>
                  <a:gs pos="40000">
                    <a:schemeClr val="bg1">
                      <a:alpha val="2000"/>
                    </a:schemeClr>
                  </a:gs>
                  <a:gs pos="59000">
                    <a:schemeClr val="tx1">
                      <a:lumMod val="85000"/>
                      <a:lumOff val="15000"/>
                    </a:schemeClr>
                  </a:gs>
                  <a:gs pos="100000">
                    <a:schemeClr val="tx1">
                      <a:lumMod val="85000"/>
                      <a:lumOff val="1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data'!$O$34:$O$40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E2D8-4E79-A12D-AB9E7E98E402}"/>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3"/>
                <c:order val="0"/>
                <c:tx>
                  <c:strRef>
                    <c:extLst>
                      <c:ext uri="{02D57815-91ED-43cb-92C2-25804820EDAC}">
                        <c15:formulaRef>
                          <c15:sqref>'Uitvoer data'!$N$33</c15:sqref>
                        </c15:formulaRef>
                      </c:ext>
                    </c:extLst>
                    <c:strCache>
                      <c:ptCount val="1"/>
                      <c:pt idx="0">
                        <c:v>GLG 1F</c:v>
                      </c:pt>
                    </c:strCache>
                  </c:strRef>
                </c:tx>
                <c:spPr>
                  <a:ln w="28575" cap="rnd">
                    <a:gradFill flip="none" rotWithShape="1">
                      <a:gsLst>
                        <a:gs pos="45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data'!$N$34:$N$40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E2D8-4E79-A12D-AB9E7E98E402}"/>
                  </c:ext>
                </c:extLst>
              </c15:ser>
            </c15:filteredLineSeries>
          </c:ext>
        </c:extLst>
      </c:lineChart>
      <c:lineChart>
        <c:grouping val="standard"/>
        <c:varyColors val="0"/>
        <c:ser>
          <c:idx val="6"/>
          <c:order val="3"/>
          <c:tx>
            <c:strRef>
              <c:f>'Uitvoer data'!$Q$33</c:f>
              <c:strCache>
                <c:ptCount val="1"/>
                <c:pt idx="0">
                  <c:v>Ambitie 1S</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data'!$Q$34:$Q$40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E2D8-4E79-A12D-AB9E7E98E402}"/>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5"/>
                <c:order val="2"/>
                <c:tx>
                  <c:strRef>
                    <c:extLst>
                      <c:ext uri="{02D57815-91ED-43cb-92C2-25804820EDAC}">
                        <c15:formulaRef>
                          <c15:sqref>'Uitvoer data'!$P$33</c15:sqref>
                        </c15:formulaRef>
                      </c:ext>
                    </c:extLst>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extLst>
                      <c:ext uri="{02D57815-91ED-43cb-92C2-25804820EDAC}">
                        <c15:formulaRef>
                          <c15:sqref>'Uitvoer data'!$P$34:$P$40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E2D8-4E79-A12D-AB9E7E98E402}"/>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taalverzorging leerlingvolgsysteem - eind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data'!$U$33</c:f>
              <c:strCache>
                <c:ptCount val="1"/>
                <c:pt idx="0">
                  <c:v>2F</c:v>
                </c:pt>
              </c:strCache>
            </c:strRef>
          </c:tx>
          <c:spPr>
            <a:solidFill>
              <a:schemeClr val="accent2">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CD94-4440-9275-32031BE6FEA4}"/>
                </c:ext>
              </c:extLst>
            </c:dLbl>
            <c:dLbl>
              <c:idx val="2"/>
              <c:delete val="1"/>
              <c:extLst>
                <c:ext xmlns:c15="http://schemas.microsoft.com/office/drawing/2012/chart" uri="{CE6537A1-D6FC-4f65-9D91-7224C49458BB}"/>
                <c:ext xmlns:c16="http://schemas.microsoft.com/office/drawing/2014/chart" uri="{C3380CC4-5D6E-409C-BE32-E72D297353CC}">
                  <c16:uniqueId val="{00000001-CD94-4440-9275-32031BE6FEA4}"/>
                </c:ext>
              </c:extLst>
            </c:dLbl>
            <c:dLbl>
              <c:idx val="3"/>
              <c:delete val="1"/>
              <c:extLst>
                <c:ext xmlns:c15="http://schemas.microsoft.com/office/drawing/2012/chart" uri="{CE6537A1-D6FC-4f65-9D91-7224C49458BB}"/>
                <c:ext xmlns:c16="http://schemas.microsoft.com/office/drawing/2014/chart" uri="{C3380CC4-5D6E-409C-BE32-E72D297353CC}">
                  <c16:uniqueId val="{00000002-CD94-4440-9275-32031BE6FEA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data'!$U$34:$U$40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CD94-4440-9275-32031BE6FEA4}"/>
            </c:ext>
          </c:extLst>
        </c:ser>
        <c:dLbls>
          <c:showLegendKey val="0"/>
          <c:showVal val="0"/>
          <c:showCatName val="0"/>
          <c:showSerName val="0"/>
          <c:showPercent val="0"/>
          <c:showBubbleSize val="0"/>
        </c:dLbls>
        <c:gapWidth val="75"/>
        <c:axId val="1474973199"/>
        <c:axId val="1474975119"/>
        <c:extLst>
          <c:ext xmlns:c15="http://schemas.microsoft.com/office/drawing/2012/chart" uri="{02D57815-91ED-43cb-92C2-25804820EDAC}">
            <c15:filteredBarSeries>
              <c15:ser>
                <c:idx val="1"/>
                <c:order val="5"/>
                <c:tx>
                  <c:strRef>
                    <c:extLst>
                      <c:ext uri="{02D57815-91ED-43cb-92C2-25804820EDAC}">
                        <c15:formulaRef>
                          <c15:sqref>'Uitvoer data'!$S$33</c15:sqref>
                        </c15:formulaRef>
                      </c:ext>
                    </c:extLst>
                    <c:strCache>
                      <c:ptCount val="1"/>
                      <c:pt idx="0">
                        <c:v>1F</c:v>
                      </c:pt>
                    </c:strCache>
                  </c:strRef>
                </c:tx>
                <c:spPr>
                  <a:solidFill>
                    <a:schemeClr val="accent2">
                      <a:lumMod val="60000"/>
                      <a:lumOff val="40000"/>
                    </a:schemeClr>
                  </a:solidFill>
                  <a:ln>
                    <a:noFill/>
                  </a:ln>
                  <a:effectLst/>
                </c:spPr>
                <c:invertIfNegative val="0"/>
                <c:dLbls>
                  <c:dLbl>
                    <c:idx val="1"/>
                    <c:delete val="1"/>
                    <c:extLst>
                      <c:ext uri="{CE6537A1-D6FC-4f65-9D91-7224C49458BB}"/>
                      <c:ext xmlns:c16="http://schemas.microsoft.com/office/drawing/2014/chart" uri="{C3380CC4-5D6E-409C-BE32-E72D297353CC}">
                        <c16:uniqueId val="{00000004-CD94-4440-9275-32031BE6FEA4}"/>
                      </c:ext>
                    </c:extLst>
                  </c:dLbl>
                  <c:dLbl>
                    <c:idx val="2"/>
                    <c:delete val="1"/>
                    <c:extLst>
                      <c:ext uri="{CE6537A1-D6FC-4f65-9D91-7224C49458BB}"/>
                      <c:ext xmlns:c16="http://schemas.microsoft.com/office/drawing/2014/chart" uri="{C3380CC4-5D6E-409C-BE32-E72D297353CC}">
                        <c16:uniqueId val="{00000005-CD94-4440-9275-32031BE6FEA4}"/>
                      </c:ext>
                    </c:extLst>
                  </c:dLbl>
                  <c:dLbl>
                    <c:idx val="3"/>
                    <c:delete val="1"/>
                    <c:extLst>
                      <c:ext uri="{CE6537A1-D6FC-4f65-9D91-7224C49458BB}"/>
                      <c:ext xmlns:c16="http://schemas.microsoft.com/office/drawing/2014/chart" uri="{C3380CC4-5D6E-409C-BE32-E72D297353CC}">
                        <c16:uniqueId val="{00000006-CD94-4440-9275-32031BE6FEA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'Uitvoer data'!$S$34:$S$40</c15:sqref>
                        </c15:formulaRef>
                      </c:ext>
                    </c:extLst>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CD94-4440-9275-32031BE6FEA4}"/>
                  </c:ext>
                </c:extLst>
              </c15:ser>
            </c15:filteredBarSeries>
            <c15:filteredBarSeries>
              <c15:ser>
                <c:idx val="2"/>
                <c:order val="6"/>
                <c:tx>
                  <c:strRef>
                    <c:extLst xmlns:c15="http://schemas.microsoft.com/office/drawing/2012/chart">
                      <c:ext xmlns:c15="http://schemas.microsoft.com/office/drawing/2012/chart" uri="{02D57815-91ED-43cb-92C2-25804820EDAC}">
                        <c15:formulaRef>
                          <c15:sqref>'Uitvoer data'!$R$33</c15:sqref>
                        </c15:formulaRef>
                      </c:ext>
                    </c:extLst>
                    <c:strCache>
                      <c:ptCount val="1"/>
                      <c:pt idx="0">
                        <c:v>&lt;1F</c:v>
                      </c:pt>
                    </c:strCache>
                  </c:strRef>
                </c:tx>
                <c:spPr>
                  <a:solidFill>
                    <a:schemeClr val="accent2">
                      <a:lumMod val="20000"/>
                      <a:lumOff val="80000"/>
                    </a:schemeClr>
                  </a:solidFill>
                  <a:ln>
                    <a:noFill/>
                  </a:ln>
                  <a:effectLst/>
                </c:spPr>
                <c:invertIfNegative val="0"/>
                <c:dLbls>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CD94-4440-9275-32031BE6FEA4}"/>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CD94-4440-9275-32031BE6FEA4}"/>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CD94-4440-9275-32031BE6FEA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xmlns:c15="http://schemas.microsoft.com/office/drawing/2012/chart">
                      <c:ext xmlns:c15="http://schemas.microsoft.com/office/drawing/2012/chart" uri="{02D57815-91ED-43cb-92C2-25804820EDAC}">
                        <c15:formulaRef>
                          <c15:sqref>'Uitvoer data'!$R$34:$R$40</c15:sqref>
                        </c15:formulaRef>
                      </c:ext>
                    </c:extLst>
                    <c:numCache>
                      <c:formatCode>0%</c:formatCode>
                      <c:ptCount val="7"/>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B-CD94-4440-9275-32031BE6FEA4}"/>
                  </c:ext>
                </c:extLst>
              </c15:ser>
            </c15:filteredBarSeries>
          </c:ext>
        </c:extLst>
      </c:barChart>
      <c:lineChart>
        <c:grouping val="standard"/>
        <c:varyColors val="0"/>
        <c:ser>
          <c:idx val="4"/>
          <c:order val="1"/>
          <c:tx>
            <c:strRef>
              <c:f>'Uitvoer data'!$W$33</c:f>
              <c:strCache>
                <c:ptCount val="1"/>
                <c:pt idx="0">
                  <c:v>GLG 2F</c:v>
                </c:pt>
              </c:strCache>
            </c:strRef>
          </c:tx>
          <c:spPr>
            <a:ln w="28575" cap="rnd">
              <a:gradFill flip="none" rotWithShape="1">
                <a:gsLst>
                  <a:gs pos="0">
                    <a:schemeClr val="accent1">
                      <a:lumMod val="5000"/>
                      <a:lumOff val="95000"/>
                      <a:alpha val="3000"/>
                    </a:schemeClr>
                  </a:gs>
                  <a:gs pos="45000">
                    <a:schemeClr val="bg1">
                      <a:alpha val="2000"/>
                    </a:schemeClr>
                  </a:gs>
                  <a:gs pos="59000">
                    <a:schemeClr val="tx1">
                      <a:lumMod val="85000"/>
                      <a:lumOff val="15000"/>
                    </a:schemeClr>
                  </a:gs>
                  <a:gs pos="100000">
                    <a:schemeClr val="tx1">
                      <a:lumMod val="85000"/>
                      <a:lumOff val="1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data'!$W$34:$W$40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CD94-4440-9275-32031BE6FEA4}"/>
            </c:ext>
          </c:extLst>
        </c:ser>
        <c:dLbls>
          <c:showLegendKey val="0"/>
          <c:showVal val="0"/>
          <c:showCatName val="0"/>
          <c:showSerName val="0"/>
          <c:showPercent val="0"/>
          <c:showBubbleSize val="0"/>
        </c:dLbls>
        <c:marker val="1"/>
        <c:smooth val="0"/>
        <c:axId val="2006937136"/>
        <c:axId val="2006959696"/>
        <c:extLst>
          <c:ext xmlns:c15="http://schemas.microsoft.com/office/drawing/2012/chart" uri="{02D57815-91ED-43cb-92C2-25804820EDAC}">
            <c15:filteredLineSeries>
              <c15:ser>
                <c:idx val="3"/>
                <c:order val="0"/>
                <c:tx>
                  <c:strRef>
                    <c:extLst>
                      <c:ext uri="{02D57815-91ED-43cb-92C2-25804820EDAC}">
                        <c15:formulaRef>
                          <c15:sqref>'Uitvoer data'!$V$33</c15:sqref>
                        </c15:formulaRef>
                      </c:ext>
                    </c:extLst>
                    <c:strCache>
                      <c:ptCount val="1"/>
                      <c:pt idx="0">
                        <c:v>GLG 1F</c:v>
                      </c:pt>
                    </c:strCache>
                  </c:strRef>
                </c:tx>
                <c:spPr>
                  <a:ln w="28575" cap="rnd">
                    <a:gradFill flip="none" rotWithShape="1">
                      <a:gsLst>
                        <a:gs pos="42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extLst>
                      <c:ext uri="{02D57815-91ED-43cb-92C2-25804820EDAC}">
                        <c15:formulaRef>
                          <c15:sqref>'Uitvoer data'!$A$34:$A$40</c15:sqref>
                        </c15:formulaRef>
                      </c:ext>
                    </c:extLst>
                    <c:strCache>
                      <c:ptCount val="6"/>
                      <c:pt idx="1">
                        <c:v>E3</c:v>
                      </c:pt>
                      <c:pt idx="2">
                        <c:v>E4</c:v>
                      </c:pt>
                      <c:pt idx="3">
                        <c:v>E5</c:v>
                      </c:pt>
                      <c:pt idx="4">
                        <c:v>E6</c:v>
                      </c:pt>
                      <c:pt idx="5">
                        <c:v>E7</c:v>
                      </c:pt>
                    </c:strCache>
                  </c:strRef>
                </c:cat>
                <c:val>
                  <c:numRef>
                    <c:extLst>
                      <c:ext uri="{02D57815-91ED-43cb-92C2-25804820EDAC}">
                        <c15:formulaRef>
                          <c15:sqref>'Uitvoer data'!$V$34:$V$40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CD94-4440-9275-32031BE6FEA4}"/>
                  </c:ext>
                </c:extLst>
              </c15:ser>
            </c15:filteredLineSeries>
          </c:ext>
        </c:extLst>
      </c:lineChart>
      <c:lineChart>
        <c:grouping val="standard"/>
        <c:varyColors val="0"/>
        <c:ser>
          <c:idx val="6"/>
          <c:order val="3"/>
          <c:tx>
            <c:strRef>
              <c:f>'Uitvoer data'!$Y$33</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data'!$Y$34:$Y$40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CD94-4440-9275-32031BE6FEA4}"/>
            </c:ext>
          </c:extLst>
        </c:ser>
        <c:dLbls>
          <c:showLegendKey val="0"/>
          <c:showVal val="0"/>
          <c:showCatName val="0"/>
          <c:showSerName val="0"/>
          <c:showPercent val="0"/>
          <c:showBubbleSize val="0"/>
        </c:dLbls>
        <c:marker val="1"/>
        <c:smooth val="0"/>
        <c:axId val="1474973199"/>
        <c:axId val="1474975119"/>
        <c:extLst>
          <c:ext xmlns:c15="http://schemas.microsoft.com/office/drawing/2012/chart" uri="{02D57815-91ED-43cb-92C2-25804820EDAC}">
            <c15:filteredLineSeries>
              <c15:ser>
                <c:idx val="5"/>
                <c:order val="2"/>
                <c:tx>
                  <c:strRef>
                    <c:extLst>
                      <c:ext uri="{02D57815-91ED-43cb-92C2-25804820EDAC}">
                        <c15:formulaRef>
                          <c15:sqref>'Uitvoer data'!$X$33</c15:sqref>
                        </c15:formulaRef>
                      </c:ext>
                    </c:extLst>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extLst>
                      <c:ext uri="{02D57815-91ED-43cb-92C2-25804820EDAC}">
                        <c15:formulaRef>
                          <c15:sqref>'Uitvoer data'!$X$34:$X$40</c15:sqref>
                        </c15:formulaRef>
                      </c:ext>
                    </c:extLst>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CD94-4440-9275-32031BE6FEA4}"/>
                  </c:ext>
                </c:extLst>
              </c15:ser>
            </c15:filteredLineSeries>
          </c:ext>
        </c:extLst>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min val="0.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General"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begrijpend lezen leerlingvolgysteem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data'!$D$21</c:f>
              <c:strCache>
                <c:ptCount val="1"/>
                <c:pt idx="0">
                  <c:v>2F</c:v>
                </c:pt>
              </c:strCache>
            </c:strRef>
          </c:tx>
          <c:spPr>
            <a:solidFill>
              <a:schemeClr val="accent6">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855A-4EA8-95C6-0DCC35FFE3DF}"/>
                </c:ext>
              </c:extLst>
            </c:dLbl>
            <c:dLbl>
              <c:idx val="2"/>
              <c:delete val="1"/>
              <c:extLst>
                <c:ext xmlns:c15="http://schemas.microsoft.com/office/drawing/2012/chart" uri="{CE6537A1-D6FC-4f65-9D91-7224C49458BB}"/>
                <c:ext xmlns:c16="http://schemas.microsoft.com/office/drawing/2014/chart" uri="{C3380CC4-5D6E-409C-BE32-E72D297353CC}">
                  <c16:uniqueId val="{00000001-855A-4EA8-95C6-0DCC35FFE3DF}"/>
                </c:ext>
              </c:extLst>
            </c:dLbl>
            <c:dLbl>
              <c:idx val="3"/>
              <c:delete val="1"/>
              <c:extLst>
                <c:ext xmlns:c15="http://schemas.microsoft.com/office/drawing/2012/chart" uri="{CE6537A1-D6FC-4f65-9D91-7224C49458BB}"/>
                <c:ext xmlns:c16="http://schemas.microsoft.com/office/drawing/2014/chart" uri="{C3380CC4-5D6E-409C-BE32-E72D297353CC}">
                  <c16:uniqueId val="{00000002-855A-4EA8-95C6-0DCC35FFE3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data'!$D$22:$D$29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855A-4EA8-95C6-0DCC35FFE3DF}"/>
            </c:ext>
          </c:extLst>
        </c:ser>
        <c:ser>
          <c:idx val="1"/>
          <c:order val="5"/>
          <c:tx>
            <c:strRef>
              <c:f>'Uitvoer data'!$C$21</c:f>
              <c:strCache>
                <c:ptCount val="1"/>
                <c:pt idx="0">
                  <c:v>1F</c:v>
                </c:pt>
              </c:strCache>
            </c:strRef>
          </c:tx>
          <c:spPr>
            <a:solidFill>
              <a:schemeClr val="accent6">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855A-4EA8-95C6-0DCC35FFE3DF}"/>
                </c:ext>
              </c:extLst>
            </c:dLbl>
            <c:dLbl>
              <c:idx val="2"/>
              <c:delete val="1"/>
              <c:extLst>
                <c:ext xmlns:c15="http://schemas.microsoft.com/office/drawing/2012/chart" uri="{CE6537A1-D6FC-4f65-9D91-7224C49458BB}"/>
                <c:ext xmlns:c16="http://schemas.microsoft.com/office/drawing/2014/chart" uri="{C3380CC4-5D6E-409C-BE32-E72D297353CC}">
                  <c16:uniqueId val="{00000005-855A-4EA8-95C6-0DCC35FFE3DF}"/>
                </c:ext>
              </c:extLst>
            </c:dLbl>
            <c:dLbl>
              <c:idx val="3"/>
              <c:delete val="1"/>
              <c:extLst>
                <c:ext xmlns:c15="http://schemas.microsoft.com/office/drawing/2012/chart" uri="{CE6537A1-D6FC-4f65-9D91-7224C49458BB}"/>
                <c:ext xmlns:c16="http://schemas.microsoft.com/office/drawing/2014/chart" uri="{C3380CC4-5D6E-409C-BE32-E72D297353CC}">
                  <c16:uniqueId val="{00000006-855A-4EA8-95C6-0DCC35FFE3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data'!$C$22:$C$29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855A-4EA8-95C6-0DCC35FFE3DF}"/>
            </c:ext>
          </c:extLst>
        </c:ser>
        <c:ser>
          <c:idx val="2"/>
          <c:order val="6"/>
          <c:tx>
            <c:strRef>
              <c:f>'Uitvoer data'!$E$21</c:f>
              <c:strCache>
                <c:ptCount val="1"/>
                <c:pt idx="0">
                  <c:v>&lt;1F</c:v>
                </c:pt>
              </c:strCache>
            </c:strRef>
          </c:tx>
          <c:spPr>
            <a:solidFill>
              <a:schemeClr val="accent6">
                <a:lumMod val="20000"/>
                <a:lumOff val="8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855A-4EA8-95C6-0DCC35FFE3DF}"/>
                </c:ext>
              </c:extLst>
            </c:dLbl>
            <c:dLbl>
              <c:idx val="2"/>
              <c:delete val="1"/>
              <c:extLst>
                <c:ext xmlns:c15="http://schemas.microsoft.com/office/drawing/2012/chart" uri="{CE6537A1-D6FC-4f65-9D91-7224C49458BB}"/>
                <c:ext xmlns:c16="http://schemas.microsoft.com/office/drawing/2014/chart" uri="{C3380CC4-5D6E-409C-BE32-E72D297353CC}">
                  <c16:uniqueId val="{00000009-855A-4EA8-95C6-0DCC35FFE3DF}"/>
                </c:ext>
              </c:extLst>
            </c:dLbl>
            <c:dLbl>
              <c:idx val="3"/>
              <c:delete val="1"/>
              <c:extLst>
                <c:ext xmlns:c15="http://schemas.microsoft.com/office/drawing/2012/chart" uri="{CE6537A1-D6FC-4f65-9D91-7224C49458BB}"/>
                <c:ext xmlns:c16="http://schemas.microsoft.com/office/drawing/2014/chart" uri="{C3380CC4-5D6E-409C-BE32-E72D297353CC}">
                  <c16:uniqueId val="{0000000A-855A-4EA8-95C6-0DCC35FFE3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data'!$E$22:$E$29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B-855A-4EA8-95C6-0DCC35FFE3DF}"/>
            </c:ext>
          </c:extLst>
        </c:ser>
        <c:dLbls>
          <c:showLegendKey val="0"/>
          <c:showVal val="0"/>
          <c:showCatName val="0"/>
          <c:showSerName val="0"/>
          <c:showPercent val="0"/>
          <c:showBubbleSize val="0"/>
        </c:dLbls>
        <c:gapWidth val="75"/>
        <c:axId val="1474973199"/>
        <c:axId val="1474975119"/>
      </c:barChart>
      <c:lineChart>
        <c:grouping val="standard"/>
        <c:varyColors val="0"/>
        <c:ser>
          <c:idx val="3"/>
          <c:order val="0"/>
          <c:tx>
            <c:strRef>
              <c:f>'Uitvoer data'!$F$21</c:f>
              <c:strCache>
                <c:ptCount val="1"/>
                <c:pt idx="0">
                  <c:v>GLG 1F</c:v>
                </c:pt>
              </c:strCache>
            </c:strRef>
          </c:tx>
          <c:spPr>
            <a:ln w="28575" cap="rnd">
              <a:gradFill flip="none" rotWithShape="1">
                <a:gsLst>
                  <a:gs pos="41000">
                    <a:schemeClr val="bg1">
                      <a:alpha val="1000"/>
                    </a:schemeClr>
                  </a:gs>
                  <a:gs pos="0">
                    <a:schemeClr val="accent1">
                      <a:lumMod val="5000"/>
                      <a:lumOff val="95000"/>
                      <a:alpha val="3000"/>
                    </a:schemeClr>
                  </a:gs>
                  <a:gs pos="56000">
                    <a:srgbClr val="A4B9D0"/>
                  </a:gs>
                  <a:gs pos="100000">
                    <a:srgbClr val="A4B9D0"/>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data'!$F$22:$F$29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855A-4EA8-95C6-0DCC35FFE3DF}"/>
            </c:ext>
          </c:extLst>
        </c:ser>
        <c:ser>
          <c:idx val="4"/>
          <c:order val="1"/>
          <c:tx>
            <c:strRef>
              <c:f>'Uitvoer data'!$G$21</c:f>
              <c:strCache>
                <c:ptCount val="1"/>
                <c:pt idx="0">
                  <c:v>GLG 2F</c:v>
                </c:pt>
              </c:strCache>
            </c:strRef>
          </c:tx>
          <c:spPr>
            <a:ln w="28575" cap="rnd">
              <a:gradFill flip="none" rotWithShape="1">
                <a:gsLst>
                  <a:gs pos="0">
                    <a:schemeClr val="accent1">
                      <a:lumMod val="5000"/>
                      <a:lumOff val="95000"/>
                      <a:alpha val="3000"/>
                    </a:schemeClr>
                  </a:gs>
                  <a:gs pos="42000">
                    <a:schemeClr val="bg1">
                      <a:alpha val="2000"/>
                    </a:schemeClr>
                  </a:gs>
                  <a:gs pos="59000">
                    <a:srgbClr val="6B8EB3"/>
                  </a:gs>
                  <a:gs pos="100000">
                    <a:srgbClr val="6B8EB3"/>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data'!$G$22:$G$29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855A-4EA8-95C6-0DCC35FFE3DF}"/>
            </c:ext>
          </c:extLst>
        </c:ser>
        <c:dLbls>
          <c:showLegendKey val="0"/>
          <c:showVal val="0"/>
          <c:showCatName val="0"/>
          <c:showSerName val="0"/>
          <c:showPercent val="0"/>
          <c:showBubbleSize val="0"/>
        </c:dLbls>
        <c:marker val="1"/>
        <c:smooth val="0"/>
        <c:axId val="2006937136"/>
        <c:axId val="2006959696"/>
      </c:lineChart>
      <c:lineChart>
        <c:grouping val="standard"/>
        <c:varyColors val="0"/>
        <c:ser>
          <c:idx val="5"/>
          <c:order val="2"/>
          <c:tx>
            <c:strRef>
              <c:f>'Uitvoer data'!$H$21</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data'!$H$22:$H$29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855A-4EA8-95C6-0DCC35FFE3DF}"/>
            </c:ext>
          </c:extLst>
        </c:ser>
        <c:ser>
          <c:idx val="6"/>
          <c:order val="3"/>
          <c:tx>
            <c:strRef>
              <c:f>'Uitvoer data'!$I$21</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data'!$I$22:$I$29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855A-4EA8-95C6-0DCC35FFE3DF}"/>
            </c:ext>
          </c:extLst>
        </c:ser>
        <c:dLbls>
          <c:showLegendKey val="0"/>
          <c:showVal val="0"/>
          <c:showCatName val="0"/>
          <c:showSerName val="0"/>
          <c:showPercent val="0"/>
          <c:showBubbleSize val="0"/>
        </c:dLbls>
        <c:marker val="1"/>
        <c:smooth val="0"/>
        <c:axId val="1474973199"/>
        <c:axId val="1474975119"/>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rekenen leerlingvolgsysteem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data'!$M$21</c:f>
              <c:strCache>
                <c:ptCount val="1"/>
                <c:pt idx="0">
                  <c:v>1S</c:v>
                </c:pt>
              </c:strCache>
            </c:strRef>
          </c:tx>
          <c:spPr>
            <a:solidFill>
              <a:srgbClr val="4E7198"/>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8203-4163-ACD4-2E797AD3890E}"/>
                </c:ext>
              </c:extLst>
            </c:dLbl>
            <c:dLbl>
              <c:idx val="2"/>
              <c:delete val="1"/>
              <c:extLst>
                <c:ext xmlns:c15="http://schemas.microsoft.com/office/drawing/2012/chart" uri="{CE6537A1-D6FC-4f65-9D91-7224C49458BB}"/>
                <c:ext xmlns:c16="http://schemas.microsoft.com/office/drawing/2014/chart" uri="{C3380CC4-5D6E-409C-BE32-E72D297353CC}">
                  <c16:uniqueId val="{00000001-8203-4163-ACD4-2E797AD3890E}"/>
                </c:ext>
              </c:extLst>
            </c:dLbl>
            <c:dLbl>
              <c:idx val="3"/>
              <c:delete val="1"/>
              <c:extLst>
                <c:ext xmlns:c15="http://schemas.microsoft.com/office/drawing/2012/chart" uri="{CE6537A1-D6FC-4f65-9D91-7224C49458BB}"/>
                <c:ext xmlns:c16="http://schemas.microsoft.com/office/drawing/2014/chart" uri="{C3380CC4-5D6E-409C-BE32-E72D297353CC}">
                  <c16:uniqueId val="{00000002-8203-4163-ACD4-2E797AD389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data'!$M$22:$M$29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8203-4163-ACD4-2E797AD3890E}"/>
            </c:ext>
          </c:extLst>
        </c:ser>
        <c:ser>
          <c:idx val="1"/>
          <c:order val="5"/>
          <c:tx>
            <c:strRef>
              <c:f>'Uitvoer data'!$K$21</c:f>
              <c:strCache>
                <c:ptCount val="1"/>
                <c:pt idx="0">
                  <c:v>1F</c:v>
                </c:pt>
              </c:strCache>
            </c:strRef>
          </c:tx>
          <c:spPr>
            <a:solidFill>
              <a:srgbClr val="6B8EB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8203-4163-ACD4-2E797AD3890E}"/>
                </c:ext>
              </c:extLst>
            </c:dLbl>
            <c:dLbl>
              <c:idx val="2"/>
              <c:delete val="1"/>
              <c:extLst>
                <c:ext xmlns:c15="http://schemas.microsoft.com/office/drawing/2012/chart" uri="{CE6537A1-D6FC-4f65-9D91-7224C49458BB}"/>
                <c:ext xmlns:c16="http://schemas.microsoft.com/office/drawing/2014/chart" uri="{C3380CC4-5D6E-409C-BE32-E72D297353CC}">
                  <c16:uniqueId val="{00000005-8203-4163-ACD4-2E797AD3890E}"/>
                </c:ext>
              </c:extLst>
            </c:dLbl>
            <c:dLbl>
              <c:idx val="3"/>
              <c:delete val="1"/>
              <c:extLst>
                <c:ext xmlns:c15="http://schemas.microsoft.com/office/drawing/2012/chart" uri="{CE6537A1-D6FC-4f65-9D91-7224C49458BB}"/>
                <c:ext xmlns:c16="http://schemas.microsoft.com/office/drawing/2014/chart" uri="{C3380CC4-5D6E-409C-BE32-E72D297353CC}">
                  <c16:uniqueId val="{00000006-8203-4163-ACD4-2E797AD389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data'!$K$22:$K$29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8203-4163-ACD4-2E797AD3890E}"/>
            </c:ext>
          </c:extLst>
        </c:ser>
        <c:ser>
          <c:idx val="2"/>
          <c:order val="6"/>
          <c:tx>
            <c:strRef>
              <c:f>'Uitvoer data'!$J$21</c:f>
              <c:strCache>
                <c:ptCount val="1"/>
                <c:pt idx="0">
                  <c:v>&lt;1F</c:v>
                </c:pt>
              </c:strCache>
            </c:strRef>
          </c:tx>
          <c:spPr>
            <a:solidFill>
              <a:srgbClr val="B2C4D8"/>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8203-4163-ACD4-2E797AD3890E}"/>
                </c:ext>
              </c:extLst>
            </c:dLbl>
            <c:dLbl>
              <c:idx val="2"/>
              <c:delete val="1"/>
              <c:extLst>
                <c:ext xmlns:c15="http://schemas.microsoft.com/office/drawing/2012/chart" uri="{CE6537A1-D6FC-4f65-9D91-7224C49458BB}"/>
                <c:ext xmlns:c16="http://schemas.microsoft.com/office/drawing/2014/chart" uri="{C3380CC4-5D6E-409C-BE32-E72D297353CC}">
                  <c16:uniqueId val="{00000009-8203-4163-ACD4-2E797AD3890E}"/>
                </c:ext>
              </c:extLst>
            </c:dLbl>
            <c:dLbl>
              <c:idx val="3"/>
              <c:delete val="1"/>
              <c:extLst>
                <c:ext xmlns:c15="http://schemas.microsoft.com/office/drawing/2012/chart" uri="{CE6537A1-D6FC-4f65-9D91-7224C49458BB}"/>
                <c:ext xmlns:c16="http://schemas.microsoft.com/office/drawing/2014/chart" uri="{C3380CC4-5D6E-409C-BE32-E72D297353CC}">
                  <c16:uniqueId val="{0000000A-8203-4163-ACD4-2E797AD389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data'!$J$22:$J$29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B-8203-4163-ACD4-2E797AD3890E}"/>
            </c:ext>
          </c:extLst>
        </c:ser>
        <c:dLbls>
          <c:showLegendKey val="0"/>
          <c:showVal val="0"/>
          <c:showCatName val="0"/>
          <c:showSerName val="0"/>
          <c:showPercent val="0"/>
          <c:showBubbleSize val="0"/>
        </c:dLbls>
        <c:gapWidth val="75"/>
        <c:axId val="1474973199"/>
        <c:axId val="1474975119"/>
      </c:barChart>
      <c:lineChart>
        <c:grouping val="standard"/>
        <c:varyColors val="0"/>
        <c:ser>
          <c:idx val="3"/>
          <c:order val="0"/>
          <c:tx>
            <c:strRef>
              <c:f>'Uitvoer data'!$N$21</c:f>
              <c:strCache>
                <c:ptCount val="1"/>
                <c:pt idx="0">
                  <c:v>GLG 1F</c:v>
                </c:pt>
              </c:strCache>
            </c:strRef>
          </c:tx>
          <c:spPr>
            <a:ln w="28575" cap="rnd">
              <a:gradFill flip="none" rotWithShape="1">
                <a:gsLst>
                  <a:gs pos="45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data'!$N$22:$N$29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8203-4163-ACD4-2E797AD3890E}"/>
            </c:ext>
          </c:extLst>
        </c:ser>
        <c:ser>
          <c:idx val="4"/>
          <c:order val="1"/>
          <c:tx>
            <c:strRef>
              <c:f>'Uitvoer data'!$O$21</c:f>
              <c:strCache>
                <c:ptCount val="1"/>
                <c:pt idx="0">
                  <c:v>GLG 1S</c:v>
                </c:pt>
              </c:strCache>
            </c:strRef>
          </c:tx>
          <c:spPr>
            <a:ln w="28575" cap="rnd">
              <a:gradFill flip="none" rotWithShape="1">
                <a:gsLst>
                  <a:gs pos="0">
                    <a:schemeClr val="accent1">
                      <a:lumMod val="5000"/>
                      <a:lumOff val="95000"/>
                      <a:alpha val="3000"/>
                    </a:schemeClr>
                  </a:gs>
                  <a:gs pos="40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data'!$O$22:$O$29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8203-4163-ACD4-2E797AD3890E}"/>
            </c:ext>
          </c:extLst>
        </c:ser>
        <c:dLbls>
          <c:showLegendKey val="0"/>
          <c:showVal val="0"/>
          <c:showCatName val="0"/>
          <c:showSerName val="0"/>
          <c:showPercent val="0"/>
          <c:showBubbleSize val="0"/>
        </c:dLbls>
        <c:marker val="1"/>
        <c:smooth val="0"/>
        <c:axId val="2006937136"/>
        <c:axId val="2006959696"/>
      </c:lineChart>
      <c:lineChart>
        <c:grouping val="standard"/>
        <c:varyColors val="0"/>
        <c:ser>
          <c:idx val="5"/>
          <c:order val="2"/>
          <c:tx>
            <c:strRef>
              <c:f>'Uitvoer data'!$P$21</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data'!$P$22:$P$29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8203-4163-ACD4-2E797AD3890E}"/>
            </c:ext>
          </c:extLst>
        </c:ser>
        <c:ser>
          <c:idx val="6"/>
          <c:order val="3"/>
          <c:tx>
            <c:strRef>
              <c:f>'Uitvoer data'!$Q$21</c:f>
              <c:strCache>
                <c:ptCount val="1"/>
                <c:pt idx="0">
                  <c:v>Ambitie 1S</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data'!$Q$22:$Q$29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8203-4163-ACD4-2E797AD3890E}"/>
            </c:ext>
          </c:extLst>
        </c:ser>
        <c:dLbls>
          <c:showLegendKey val="0"/>
          <c:showVal val="0"/>
          <c:showCatName val="0"/>
          <c:showSerName val="0"/>
          <c:showPercent val="0"/>
          <c:showBubbleSize val="0"/>
        </c:dLbls>
        <c:marker val="1"/>
        <c:smooth val="0"/>
        <c:axId val="1474973199"/>
        <c:axId val="1474975119"/>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taalverzorging leerlingvolgsysteem - midden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data'!$U$21</c:f>
              <c:strCache>
                <c:ptCount val="1"/>
                <c:pt idx="0">
                  <c:v>2F</c:v>
                </c:pt>
              </c:strCache>
            </c:strRef>
          </c:tx>
          <c:spPr>
            <a:solidFill>
              <a:schemeClr val="accent2">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D7D1-4C9F-BDAF-07CAE3A254DE}"/>
                </c:ext>
              </c:extLst>
            </c:dLbl>
            <c:dLbl>
              <c:idx val="2"/>
              <c:delete val="1"/>
              <c:extLst>
                <c:ext xmlns:c15="http://schemas.microsoft.com/office/drawing/2012/chart" uri="{CE6537A1-D6FC-4f65-9D91-7224C49458BB}"/>
                <c:ext xmlns:c16="http://schemas.microsoft.com/office/drawing/2014/chart" uri="{C3380CC4-5D6E-409C-BE32-E72D297353CC}">
                  <c16:uniqueId val="{00000001-D7D1-4C9F-BDAF-07CAE3A254DE}"/>
                </c:ext>
              </c:extLst>
            </c:dLbl>
            <c:dLbl>
              <c:idx val="3"/>
              <c:delete val="1"/>
              <c:extLst>
                <c:ext xmlns:c15="http://schemas.microsoft.com/office/drawing/2012/chart" uri="{CE6537A1-D6FC-4f65-9D91-7224C49458BB}"/>
                <c:ext xmlns:c16="http://schemas.microsoft.com/office/drawing/2014/chart" uri="{C3380CC4-5D6E-409C-BE32-E72D297353CC}">
                  <c16:uniqueId val="{00000002-D7D1-4C9F-BDAF-07CAE3A254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data'!$U$22:$U$29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3-D7D1-4C9F-BDAF-07CAE3A254DE}"/>
            </c:ext>
          </c:extLst>
        </c:ser>
        <c:ser>
          <c:idx val="1"/>
          <c:order val="5"/>
          <c:tx>
            <c:strRef>
              <c:f>'Uitvoer data'!$S$21</c:f>
              <c:strCache>
                <c:ptCount val="1"/>
                <c:pt idx="0">
                  <c:v>1F</c:v>
                </c:pt>
              </c:strCache>
            </c:strRef>
          </c:tx>
          <c:spPr>
            <a:solidFill>
              <a:schemeClr val="accent2">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D7D1-4C9F-BDAF-07CAE3A254DE}"/>
                </c:ext>
              </c:extLst>
            </c:dLbl>
            <c:dLbl>
              <c:idx val="2"/>
              <c:delete val="1"/>
              <c:extLst>
                <c:ext xmlns:c15="http://schemas.microsoft.com/office/drawing/2012/chart" uri="{CE6537A1-D6FC-4f65-9D91-7224C49458BB}"/>
                <c:ext xmlns:c16="http://schemas.microsoft.com/office/drawing/2014/chart" uri="{C3380CC4-5D6E-409C-BE32-E72D297353CC}">
                  <c16:uniqueId val="{00000005-D7D1-4C9F-BDAF-07CAE3A254DE}"/>
                </c:ext>
              </c:extLst>
            </c:dLbl>
            <c:dLbl>
              <c:idx val="3"/>
              <c:delete val="1"/>
              <c:extLst>
                <c:ext xmlns:c15="http://schemas.microsoft.com/office/drawing/2012/chart" uri="{CE6537A1-D6FC-4f65-9D91-7224C49458BB}"/>
                <c:ext xmlns:c16="http://schemas.microsoft.com/office/drawing/2014/chart" uri="{C3380CC4-5D6E-409C-BE32-E72D297353CC}">
                  <c16:uniqueId val="{00000006-D7D1-4C9F-BDAF-07CAE3A254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data'!$S$22:$S$29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7-D7D1-4C9F-BDAF-07CAE3A254DE}"/>
            </c:ext>
          </c:extLst>
        </c:ser>
        <c:ser>
          <c:idx val="2"/>
          <c:order val="6"/>
          <c:tx>
            <c:strRef>
              <c:f>'Uitvoer data'!$R$21</c:f>
              <c:strCache>
                <c:ptCount val="1"/>
                <c:pt idx="0">
                  <c:v>&lt;1F</c:v>
                </c:pt>
              </c:strCache>
            </c:strRef>
          </c:tx>
          <c:spPr>
            <a:solidFill>
              <a:schemeClr val="accent2">
                <a:lumMod val="20000"/>
                <a:lumOff val="8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D7D1-4C9F-BDAF-07CAE3A254DE}"/>
                </c:ext>
              </c:extLst>
            </c:dLbl>
            <c:dLbl>
              <c:idx val="2"/>
              <c:delete val="1"/>
              <c:extLst>
                <c:ext xmlns:c15="http://schemas.microsoft.com/office/drawing/2012/chart" uri="{CE6537A1-D6FC-4f65-9D91-7224C49458BB}"/>
                <c:ext xmlns:c16="http://schemas.microsoft.com/office/drawing/2014/chart" uri="{C3380CC4-5D6E-409C-BE32-E72D297353CC}">
                  <c16:uniqueId val="{00000009-D7D1-4C9F-BDAF-07CAE3A254DE}"/>
                </c:ext>
              </c:extLst>
            </c:dLbl>
            <c:dLbl>
              <c:idx val="3"/>
              <c:delete val="1"/>
              <c:extLst>
                <c:ext xmlns:c15="http://schemas.microsoft.com/office/drawing/2012/chart" uri="{CE6537A1-D6FC-4f65-9D91-7224C49458BB}"/>
                <c:ext xmlns:c16="http://schemas.microsoft.com/office/drawing/2014/chart" uri="{C3380CC4-5D6E-409C-BE32-E72D297353CC}">
                  <c16:uniqueId val="{0000000A-D7D1-4C9F-BDAF-07CAE3A254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data'!$R$22:$R$29</c:f>
              <c:numCache>
                <c:formatCode>0%</c:formatCode>
                <c:ptCount val="8"/>
                <c:pt idx="1">
                  <c:v>0</c:v>
                </c:pt>
                <c:pt idx="2">
                  <c:v>0</c:v>
                </c:pt>
                <c:pt idx="3">
                  <c:v>0</c:v>
                </c:pt>
                <c:pt idx="4">
                  <c:v>0</c:v>
                </c:pt>
                <c:pt idx="5">
                  <c:v>0</c:v>
                </c:pt>
                <c:pt idx="6">
                  <c:v>0</c:v>
                </c:pt>
              </c:numCache>
            </c:numRef>
          </c:val>
          <c:extLst>
            <c:ext xmlns:c16="http://schemas.microsoft.com/office/drawing/2014/chart" uri="{C3380CC4-5D6E-409C-BE32-E72D297353CC}">
              <c16:uniqueId val="{0000000B-D7D1-4C9F-BDAF-07CAE3A254DE}"/>
            </c:ext>
          </c:extLst>
        </c:ser>
        <c:dLbls>
          <c:showLegendKey val="0"/>
          <c:showVal val="0"/>
          <c:showCatName val="0"/>
          <c:showSerName val="0"/>
          <c:showPercent val="0"/>
          <c:showBubbleSize val="0"/>
        </c:dLbls>
        <c:gapWidth val="75"/>
        <c:axId val="1474973199"/>
        <c:axId val="1474975119"/>
      </c:barChart>
      <c:lineChart>
        <c:grouping val="standard"/>
        <c:varyColors val="0"/>
        <c:ser>
          <c:idx val="3"/>
          <c:order val="0"/>
          <c:tx>
            <c:strRef>
              <c:f>'Uitvoer data'!$V$21</c:f>
              <c:strCache>
                <c:ptCount val="1"/>
                <c:pt idx="0">
                  <c:v>GLG 1F</c:v>
                </c:pt>
              </c:strCache>
            </c:strRef>
          </c:tx>
          <c:spPr>
            <a:ln w="28575" cap="rnd">
              <a:gradFill flip="none" rotWithShape="1">
                <a:gsLst>
                  <a:gs pos="42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data'!$V$22:$V$29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C-D7D1-4C9F-BDAF-07CAE3A254DE}"/>
            </c:ext>
          </c:extLst>
        </c:ser>
        <c:ser>
          <c:idx val="4"/>
          <c:order val="1"/>
          <c:tx>
            <c:strRef>
              <c:f>'Uitvoer data'!$W$21</c:f>
              <c:strCache>
                <c:ptCount val="1"/>
                <c:pt idx="0">
                  <c:v>GLG 2F</c:v>
                </c:pt>
              </c:strCache>
            </c:strRef>
          </c:tx>
          <c:spPr>
            <a:ln w="28575" cap="rnd">
              <a:gradFill flip="none" rotWithShape="1">
                <a:gsLst>
                  <a:gs pos="0">
                    <a:schemeClr val="accent1">
                      <a:lumMod val="5000"/>
                      <a:lumOff val="95000"/>
                      <a:alpha val="3000"/>
                    </a:schemeClr>
                  </a:gs>
                  <a:gs pos="45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f>'Uitvoer data'!$A$22:$A$29</c:f>
              <c:strCache>
                <c:ptCount val="7"/>
                <c:pt idx="1">
                  <c:v>M3</c:v>
                </c:pt>
                <c:pt idx="2">
                  <c:v>M4</c:v>
                </c:pt>
                <c:pt idx="3">
                  <c:v>M5</c:v>
                </c:pt>
                <c:pt idx="4">
                  <c:v>M6</c:v>
                </c:pt>
                <c:pt idx="5">
                  <c:v>M7</c:v>
                </c:pt>
                <c:pt idx="6">
                  <c:v>B8</c:v>
                </c:pt>
              </c:strCache>
            </c:strRef>
          </c:cat>
          <c:val>
            <c:numRef>
              <c:f>'Uitvoer data'!$W$22:$W$29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D-D7D1-4C9F-BDAF-07CAE3A254DE}"/>
            </c:ext>
          </c:extLst>
        </c:ser>
        <c:dLbls>
          <c:showLegendKey val="0"/>
          <c:showVal val="0"/>
          <c:showCatName val="0"/>
          <c:showSerName val="0"/>
          <c:showPercent val="0"/>
          <c:showBubbleSize val="0"/>
        </c:dLbls>
        <c:marker val="1"/>
        <c:smooth val="0"/>
        <c:axId val="2006937136"/>
        <c:axId val="2006959696"/>
      </c:lineChart>
      <c:lineChart>
        <c:grouping val="standard"/>
        <c:varyColors val="0"/>
        <c:ser>
          <c:idx val="5"/>
          <c:order val="2"/>
          <c:tx>
            <c:strRef>
              <c:f>'Uitvoer data'!$X$21</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data'!$X$22:$X$29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E-D7D1-4C9F-BDAF-07CAE3A254DE}"/>
            </c:ext>
          </c:extLst>
        </c:ser>
        <c:ser>
          <c:idx val="6"/>
          <c:order val="3"/>
          <c:tx>
            <c:strRef>
              <c:f>'Uitvoer data'!$Y$21</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data'!$Y$22:$Y$29</c:f>
              <c:numCache>
                <c:formatCode>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F-D7D1-4C9F-BDAF-07CAE3A254DE}"/>
            </c:ext>
          </c:extLst>
        </c:ser>
        <c:dLbls>
          <c:showLegendKey val="0"/>
          <c:showVal val="0"/>
          <c:showCatName val="0"/>
          <c:showSerName val="0"/>
          <c:showPercent val="0"/>
          <c:showBubbleSize val="0"/>
        </c:dLbls>
        <c:marker val="1"/>
        <c:smooth val="0"/>
        <c:axId val="1474973199"/>
        <c:axId val="1474975119"/>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General"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lezen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0"/>
          <c:tx>
            <c:strRef>
              <c:f>'Uitvoer data'!$E$11</c:f>
              <c:strCache>
                <c:ptCount val="1"/>
                <c:pt idx="0">
                  <c:v>2F</c:v>
                </c:pt>
              </c:strCache>
            </c:strRef>
          </c:tx>
          <c:spPr>
            <a:solidFill>
              <a:schemeClr val="accent6">
                <a:lumMod val="75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data'!$E$12:$E$17</c:f>
              <c:numCache>
                <c:formatCode>0.0%</c:formatCode>
                <c:ptCount val="6"/>
                <c:pt idx="1">
                  <c:v>0</c:v>
                </c:pt>
                <c:pt idx="2">
                  <c:v>0</c:v>
                </c:pt>
                <c:pt idx="3">
                  <c:v>0</c:v>
                </c:pt>
                <c:pt idx="4">
                  <c:v>0</c:v>
                </c:pt>
              </c:numCache>
            </c:numRef>
          </c:val>
          <c:extLst>
            <c:ext xmlns:c16="http://schemas.microsoft.com/office/drawing/2014/chart" uri="{C3380CC4-5D6E-409C-BE32-E72D297353CC}">
              <c16:uniqueId val="{00000000-B498-41C8-B6F5-37703F3932B0}"/>
            </c:ext>
          </c:extLst>
        </c:ser>
        <c:ser>
          <c:idx val="0"/>
          <c:order val="1"/>
          <c:tx>
            <c:strRef>
              <c:f>'Uitvoer data'!$C$11</c:f>
              <c:strCache>
                <c:ptCount val="1"/>
                <c:pt idx="0">
                  <c:v>1F</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data'!$C$12:$C$17</c:f>
              <c:numCache>
                <c:formatCode>0.0%</c:formatCode>
                <c:ptCount val="6"/>
                <c:pt idx="1">
                  <c:v>0</c:v>
                </c:pt>
                <c:pt idx="2">
                  <c:v>0</c:v>
                </c:pt>
                <c:pt idx="3">
                  <c:v>0</c:v>
                </c:pt>
                <c:pt idx="4">
                  <c:v>0</c:v>
                </c:pt>
              </c:numCache>
            </c:numRef>
          </c:val>
          <c:extLst>
            <c:ext xmlns:c16="http://schemas.microsoft.com/office/drawing/2014/chart" uri="{C3380CC4-5D6E-409C-BE32-E72D297353CC}">
              <c16:uniqueId val="{00000001-B498-41C8-B6F5-37703F3932B0}"/>
            </c:ext>
          </c:extLst>
        </c:ser>
        <c:ser>
          <c:idx val="6"/>
          <c:order val="2"/>
          <c:tx>
            <c:strRef>
              <c:f>'Uitvoer data'!$B$11</c:f>
              <c:strCache>
                <c:ptCount val="1"/>
                <c:pt idx="0">
                  <c:v>&lt;1F</c:v>
                </c:pt>
              </c:strCache>
            </c:strRef>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data'!$B$12:$B$16</c:f>
              <c:numCache>
                <c:formatCode>0.0%</c:formatCode>
                <c:ptCount val="5"/>
                <c:pt idx="1">
                  <c:v>0</c:v>
                </c:pt>
                <c:pt idx="2">
                  <c:v>0</c:v>
                </c:pt>
                <c:pt idx="3">
                  <c:v>0</c:v>
                </c:pt>
                <c:pt idx="4">
                  <c:v>0</c:v>
                </c:pt>
              </c:numCache>
            </c:numRef>
          </c:val>
          <c:extLst>
            <c:ext xmlns:c16="http://schemas.microsoft.com/office/drawing/2014/chart" uri="{C3380CC4-5D6E-409C-BE32-E72D297353CC}">
              <c16:uniqueId val="{00000002-B498-41C8-B6F5-37703F3932B0}"/>
            </c:ext>
          </c:extLst>
        </c:ser>
        <c:dLbls>
          <c:showLegendKey val="0"/>
          <c:showVal val="0"/>
          <c:showCatName val="0"/>
          <c:showSerName val="0"/>
          <c:showPercent val="0"/>
          <c:showBubbleSize val="0"/>
        </c:dLbls>
        <c:gapWidth val="60"/>
        <c:axId val="1938724384"/>
        <c:axId val="1938725344"/>
      </c:barChart>
      <c:lineChart>
        <c:grouping val="standard"/>
        <c:varyColors val="0"/>
        <c:ser>
          <c:idx val="2"/>
          <c:order val="3"/>
          <c:tx>
            <c:strRef>
              <c:f>'Uitvoer data'!$F$11</c:f>
              <c:strCache>
                <c:ptCount val="1"/>
                <c:pt idx="0">
                  <c:v>GLG 1F</c:v>
                </c:pt>
              </c:strCache>
            </c:strRef>
          </c:tx>
          <c:spPr>
            <a:ln w="28575" cap="rnd">
              <a:solidFill>
                <a:srgbClr val="A4B9D0"/>
              </a:solidFill>
              <a:round/>
            </a:ln>
            <a:effectLst/>
          </c:spPr>
          <c:marker>
            <c:symbol val="none"/>
          </c:marker>
          <c:val>
            <c:numRef>
              <c:f>'Uitvoer data'!$F$12:$F$17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B498-41C8-B6F5-37703F3932B0}"/>
            </c:ext>
          </c:extLst>
        </c:ser>
        <c:ser>
          <c:idx val="3"/>
          <c:order val="4"/>
          <c:tx>
            <c:strRef>
              <c:f>'Uitvoer data'!$G$11</c:f>
              <c:strCache>
                <c:ptCount val="1"/>
                <c:pt idx="0">
                  <c:v>GLG 2F</c:v>
                </c:pt>
              </c:strCache>
            </c:strRef>
          </c:tx>
          <c:spPr>
            <a:ln w="28575" cap="rnd">
              <a:solidFill>
                <a:srgbClr val="6B8EB3"/>
              </a:solidFill>
              <a:round/>
            </a:ln>
            <a:effectLst/>
          </c:spPr>
          <c:marker>
            <c:symbol val="none"/>
          </c:marker>
          <c:val>
            <c:numRef>
              <c:f>'Uitvoer data'!$G$12:$G$17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B498-41C8-B6F5-37703F3932B0}"/>
            </c:ext>
          </c:extLst>
        </c:ser>
        <c:ser>
          <c:idx val="4"/>
          <c:order val="5"/>
          <c:tx>
            <c:strRef>
              <c:f>'Uitvoer data'!$H$11</c:f>
              <c:strCache>
                <c:ptCount val="1"/>
                <c:pt idx="0">
                  <c:v>Ambitie 1F</c:v>
                </c:pt>
              </c:strCache>
            </c:strRef>
          </c:tx>
          <c:spPr>
            <a:ln w="28575" cap="rnd">
              <a:solidFill>
                <a:srgbClr val="DDD955"/>
              </a:solidFill>
              <a:prstDash val="sysDot"/>
              <a:round/>
            </a:ln>
            <a:effectLst/>
          </c:spPr>
          <c:marker>
            <c:symbol val="none"/>
          </c:marker>
          <c:val>
            <c:numRef>
              <c:f>'Uitvoer data'!$H$12:$H$17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5-B498-41C8-B6F5-37703F3932B0}"/>
            </c:ext>
          </c:extLst>
        </c:ser>
        <c:ser>
          <c:idx val="5"/>
          <c:order val="6"/>
          <c:tx>
            <c:strRef>
              <c:f>'Uitvoer data'!$I$11</c:f>
              <c:strCache>
                <c:ptCount val="1"/>
                <c:pt idx="0">
                  <c:v>Ambitie 2F</c:v>
                </c:pt>
              </c:strCache>
            </c:strRef>
          </c:tx>
          <c:spPr>
            <a:ln w="28575" cap="rnd">
              <a:solidFill>
                <a:srgbClr val="A09D00"/>
              </a:solidFill>
              <a:prstDash val="sysDot"/>
              <a:round/>
            </a:ln>
            <a:effectLst/>
          </c:spPr>
          <c:marker>
            <c:symbol val="none"/>
          </c:marker>
          <c:val>
            <c:numRef>
              <c:f>'Uitvoer data'!$I$12:$I$17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B498-41C8-B6F5-37703F3932B0}"/>
            </c:ext>
          </c:extLst>
        </c:ser>
        <c:dLbls>
          <c:showLegendKey val="0"/>
          <c:showVal val="0"/>
          <c:showCatName val="0"/>
          <c:showSerName val="0"/>
          <c:showPercent val="0"/>
          <c:showBubbleSize val="0"/>
        </c:dLbls>
        <c:marker val="1"/>
        <c:smooth val="0"/>
        <c:axId val="1938724384"/>
        <c:axId val="1938725344"/>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rekenen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0"/>
          <c:tx>
            <c:strRef>
              <c:f>'Uitvoer data'!$M$11</c:f>
              <c:strCache>
                <c:ptCount val="1"/>
                <c:pt idx="0">
                  <c:v>1S</c:v>
                </c:pt>
              </c:strCache>
            </c:strRef>
          </c:tx>
          <c:spPr>
            <a:solidFill>
              <a:srgbClr val="4E7198"/>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data'!$M$12:$M$17</c:f>
              <c:numCache>
                <c:formatCode>0.0%</c:formatCode>
                <c:ptCount val="6"/>
                <c:pt idx="1">
                  <c:v>0</c:v>
                </c:pt>
                <c:pt idx="2">
                  <c:v>0</c:v>
                </c:pt>
                <c:pt idx="3">
                  <c:v>0</c:v>
                </c:pt>
                <c:pt idx="4">
                  <c:v>0</c:v>
                </c:pt>
              </c:numCache>
            </c:numRef>
          </c:val>
          <c:extLst>
            <c:ext xmlns:c16="http://schemas.microsoft.com/office/drawing/2014/chart" uri="{C3380CC4-5D6E-409C-BE32-E72D297353CC}">
              <c16:uniqueId val="{00000000-3F6A-4BA7-B6D8-55AB9579563F}"/>
            </c:ext>
          </c:extLst>
        </c:ser>
        <c:ser>
          <c:idx val="0"/>
          <c:order val="1"/>
          <c:tx>
            <c:strRef>
              <c:f>'Uitvoer data'!$K$11</c:f>
              <c:strCache>
                <c:ptCount val="1"/>
                <c:pt idx="0">
                  <c:v>1F</c:v>
                </c:pt>
              </c:strCache>
            </c:strRef>
          </c:tx>
          <c:spPr>
            <a:solidFill>
              <a:srgbClr val="6B8EB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data'!$K$12:$K$17</c:f>
              <c:numCache>
                <c:formatCode>0.0%</c:formatCode>
                <c:ptCount val="6"/>
                <c:pt idx="1">
                  <c:v>0</c:v>
                </c:pt>
                <c:pt idx="2">
                  <c:v>0</c:v>
                </c:pt>
                <c:pt idx="3">
                  <c:v>0</c:v>
                </c:pt>
                <c:pt idx="4">
                  <c:v>0</c:v>
                </c:pt>
              </c:numCache>
            </c:numRef>
          </c:val>
          <c:extLst>
            <c:ext xmlns:c16="http://schemas.microsoft.com/office/drawing/2014/chart" uri="{C3380CC4-5D6E-409C-BE32-E72D297353CC}">
              <c16:uniqueId val="{00000001-3F6A-4BA7-B6D8-55AB9579563F}"/>
            </c:ext>
          </c:extLst>
        </c:ser>
        <c:ser>
          <c:idx val="6"/>
          <c:order val="2"/>
          <c:tx>
            <c:strRef>
              <c:f>'Uitvoer data'!$J$11</c:f>
              <c:strCache>
                <c:ptCount val="1"/>
                <c:pt idx="0">
                  <c:v>&lt;1F</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data'!$J$12:$J$17</c:f>
              <c:numCache>
                <c:formatCode>0.0%</c:formatCode>
                <c:ptCount val="6"/>
                <c:pt idx="1">
                  <c:v>0</c:v>
                </c:pt>
                <c:pt idx="2">
                  <c:v>0</c:v>
                </c:pt>
                <c:pt idx="3">
                  <c:v>0</c:v>
                </c:pt>
                <c:pt idx="4">
                  <c:v>0</c:v>
                </c:pt>
              </c:numCache>
            </c:numRef>
          </c:val>
          <c:extLst>
            <c:ext xmlns:c16="http://schemas.microsoft.com/office/drawing/2014/chart" uri="{C3380CC4-5D6E-409C-BE32-E72D297353CC}">
              <c16:uniqueId val="{00000002-3F6A-4BA7-B6D8-55AB9579563F}"/>
            </c:ext>
          </c:extLst>
        </c:ser>
        <c:dLbls>
          <c:showLegendKey val="0"/>
          <c:showVal val="0"/>
          <c:showCatName val="0"/>
          <c:showSerName val="0"/>
          <c:showPercent val="0"/>
          <c:showBubbleSize val="0"/>
        </c:dLbls>
        <c:gapWidth val="60"/>
        <c:axId val="1938724384"/>
        <c:axId val="1938725344"/>
      </c:barChart>
      <c:lineChart>
        <c:grouping val="standard"/>
        <c:varyColors val="0"/>
        <c:ser>
          <c:idx val="2"/>
          <c:order val="3"/>
          <c:tx>
            <c:strRef>
              <c:f>'Uitvoer data'!$N$11</c:f>
              <c:strCache>
                <c:ptCount val="1"/>
                <c:pt idx="0">
                  <c:v>GLG 1F</c:v>
                </c:pt>
              </c:strCache>
            </c:strRef>
          </c:tx>
          <c:spPr>
            <a:ln w="28575" cap="rnd">
              <a:solidFill>
                <a:schemeClr val="accent6">
                  <a:lumMod val="60000"/>
                  <a:lumOff val="40000"/>
                </a:schemeClr>
              </a:solidFill>
              <a:round/>
            </a:ln>
            <a:effectLst/>
          </c:spPr>
          <c:marker>
            <c:symbol val="none"/>
          </c:marker>
          <c:val>
            <c:numRef>
              <c:f>'Uitvoer data'!$N$12:$N$17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F6A-4BA7-B6D8-55AB9579563F}"/>
            </c:ext>
          </c:extLst>
        </c:ser>
        <c:ser>
          <c:idx val="3"/>
          <c:order val="4"/>
          <c:tx>
            <c:strRef>
              <c:f>'Uitvoer data'!$O$11</c:f>
              <c:strCache>
                <c:ptCount val="1"/>
                <c:pt idx="0">
                  <c:v>GLG 1S</c:v>
                </c:pt>
              </c:strCache>
            </c:strRef>
          </c:tx>
          <c:spPr>
            <a:ln w="28575" cap="rnd">
              <a:solidFill>
                <a:schemeClr val="accent6">
                  <a:lumMod val="75000"/>
                </a:schemeClr>
              </a:solidFill>
              <a:round/>
            </a:ln>
            <a:effectLst/>
          </c:spPr>
          <c:marker>
            <c:symbol val="none"/>
          </c:marker>
          <c:val>
            <c:numRef>
              <c:f>'Uitvoer data'!$O$12:$O$17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3F6A-4BA7-B6D8-55AB9579563F}"/>
            </c:ext>
          </c:extLst>
        </c:ser>
        <c:ser>
          <c:idx val="4"/>
          <c:order val="5"/>
          <c:tx>
            <c:strRef>
              <c:f>'Uitvoer data'!$P$11</c:f>
              <c:strCache>
                <c:ptCount val="1"/>
                <c:pt idx="0">
                  <c:v>Ambitie 1F</c:v>
                </c:pt>
              </c:strCache>
            </c:strRef>
          </c:tx>
          <c:spPr>
            <a:ln w="28575" cap="rnd">
              <a:solidFill>
                <a:srgbClr val="DDD955"/>
              </a:solidFill>
              <a:prstDash val="sysDot"/>
              <a:round/>
            </a:ln>
            <a:effectLst/>
          </c:spPr>
          <c:marker>
            <c:symbol val="none"/>
          </c:marker>
          <c:val>
            <c:numRef>
              <c:f>'Uitvoer data'!$P$12:$P$17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5-3F6A-4BA7-B6D8-55AB9579563F}"/>
            </c:ext>
          </c:extLst>
        </c:ser>
        <c:ser>
          <c:idx val="5"/>
          <c:order val="6"/>
          <c:tx>
            <c:strRef>
              <c:f>'Uitvoer data'!$Q$11</c:f>
              <c:strCache>
                <c:ptCount val="1"/>
                <c:pt idx="0">
                  <c:v>Ambitie 1S</c:v>
                </c:pt>
              </c:strCache>
            </c:strRef>
          </c:tx>
          <c:spPr>
            <a:ln w="28575" cap="rnd">
              <a:solidFill>
                <a:srgbClr val="A09D00"/>
              </a:solidFill>
              <a:prstDash val="sysDot"/>
              <a:round/>
            </a:ln>
            <a:effectLst/>
          </c:spPr>
          <c:marker>
            <c:symbol val="none"/>
          </c:marker>
          <c:val>
            <c:numRef>
              <c:f>'Uitvoer data'!$Q$12:$Q$17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3F6A-4BA7-B6D8-55AB9579563F}"/>
            </c:ext>
          </c:extLst>
        </c:ser>
        <c:dLbls>
          <c:showLegendKey val="0"/>
          <c:showVal val="0"/>
          <c:showCatName val="0"/>
          <c:showSerName val="0"/>
          <c:showPercent val="0"/>
          <c:showBubbleSize val="0"/>
        </c:dLbls>
        <c:marker val="1"/>
        <c:smooth val="0"/>
        <c:axId val="1938724384"/>
        <c:axId val="1938725344"/>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Eindresultaten taalverzorging (doorstroomtoets)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1"/>
          <c:order val="0"/>
          <c:tx>
            <c:strRef>
              <c:f>'Uitvoer data'!$U$11</c:f>
              <c:strCache>
                <c:ptCount val="1"/>
                <c:pt idx="0">
                  <c:v>2F</c:v>
                </c:pt>
              </c:strCache>
            </c:strRef>
          </c:tx>
          <c:spPr>
            <a:solidFill>
              <a:schemeClr val="accent2">
                <a:lumMod val="75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data'!$U$12:$U$17</c:f>
              <c:numCache>
                <c:formatCode>0.0%</c:formatCode>
                <c:ptCount val="6"/>
                <c:pt idx="1">
                  <c:v>0</c:v>
                </c:pt>
                <c:pt idx="2">
                  <c:v>0</c:v>
                </c:pt>
                <c:pt idx="3">
                  <c:v>0</c:v>
                </c:pt>
                <c:pt idx="4">
                  <c:v>0</c:v>
                </c:pt>
              </c:numCache>
            </c:numRef>
          </c:val>
          <c:extLst>
            <c:ext xmlns:c16="http://schemas.microsoft.com/office/drawing/2014/chart" uri="{C3380CC4-5D6E-409C-BE32-E72D297353CC}">
              <c16:uniqueId val="{00000000-27C6-47A7-A380-D07164E642C4}"/>
            </c:ext>
          </c:extLst>
        </c:ser>
        <c:ser>
          <c:idx val="0"/>
          <c:order val="1"/>
          <c:tx>
            <c:strRef>
              <c:f>'Uitvoer data'!$S$11</c:f>
              <c:strCache>
                <c:ptCount val="1"/>
                <c:pt idx="0">
                  <c:v>1F</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'Uitvoer data'!$A$12:$A$17</c:f>
              <c:strCache>
                <c:ptCount val="5"/>
                <c:pt idx="1">
                  <c:v>0</c:v>
                </c:pt>
                <c:pt idx="2">
                  <c:v>0</c:v>
                </c:pt>
                <c:pt idx="3">
                  <c:v>0</c:v>
                </c:pt>
                <c:pt idx="4">
                  <c:v>3 jrs</c:v>
                </c:pt>
              </c:strCache>
            </c:strRef>
          </c:cat>
          <c:val>
            <c:numRef>
              <c:f>'Uitvoer data'!$S$12:$S$17</c:f>
              <c:numCache>
                <c:formatCode>0.0%</c:formatCode>
                <c:ptCount val="6"/>
                <c:pt idx="1">
                  <c:v>0</c:v>
                </c:pt>
                <c:pt idx="2">
                  <c:v>0</c:v>
                </c:pt>
                <c:pt idx="3">
                  <c:v>0</c:v>
                </c:pt>
                <c:pt idx="4">
                  <c:v>0</c:v>
                </c:pt>
              </c:numCache>
            </c:numRef>
          </c:val>
          <c:extLst>
            <c:ext xmlns:c16="http://schemas.microsoft.com/office/drawing/2014/chart" uri="{C3380CC4-5D6E-409C-BE32-E72D297353CC}">
              <c16:uniqueId val="{00000001-27C6-47A7-A380-D07164E642C4}"/>
            </c:ext>
          </c:extLst>
        </c:ser>
        <c:ser>
          <c:idx val="6"/>
          <c:order val="2"/>
          <c:tx>
            <c:strRef>
              <c:f>'Uitvoer data'!$R$11</c:f>
              <c:strCache>
                <c:ptCount val="1"/>
                <c:pt idx="0">
                  <c:v>&lt;1F</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data'!$R$12:$R$17</c:f>
              <c:numCache>
                <c:formatCode>0.0%</c:formatCode>
                <c:ptCount val="6"/>
                <c:pt idx="1">
                  <c:v>0</c:v>
                </c:pt>
                <c:pt idx="2">
                  <c:v>0</c:v>
                </c:pt>
                <c:pt idx="3">
                  <c:v>0</c:v>
                </c:pt>
                <c:pt idx="4">
                  <c:v>0</c:v>
                </c:pt>
              </c:numCache>
            </c:numRef>
          </c:val>
          <c:extLst>
            <c:ext xmlns:c16="http://schemas.microsoft.com/office/drawing/2014/chart" uri="{C3380CC4-5D6E-409C-BE32-E72D297353CC}">
              <c16:uniqueId val="{00000002-27C6-47A7-A380-D07164E642C4}"/>
            </c:ext>
          </c:extLst>
        </c:ser>
        <c:dLbls>
          <c:showLegendKey val="0"/>
          <c:showVal val="0"/>
          <c:showCatName val="0"/>
          <c:showSerName val="0"/>
          <c:showPercent val="0"/>
          <c:showBubbleSize val="0"/>
        </c:dLbls>
        <c:gapWidth val="60"/>
        <c:axId val="1938724384"/>
        <c:axId val="1938725344"/>
      </c:barChart>
      <c:lineChart>
        <c:grouping val="standard"/>
        <c:varyColors val="0"/>
        <c:ser>
          <c:idx val="2"/>
          <c:order val="3"/>
          <c:tx>
            <c:strRef>
              <c:f>'Uitvoer data'!$V$11</c:f>
              <c:strCache>
                <c:ptCount val="1"/>
                <c:pt idx="0">
                  <c:v>GLG 1F</c:v>
                </c:pt>
              </c:strCache>
            </c:strRef>
          </c:tx>
          <c:spPr>
            <a:ln w="28575" cap="rnd">
              <a:solidFill>
                <a:schemeClr val="accent6">
                  <a:lumMod val="60000"/>
                  <a:lumOff val="40000"/>
                </a:schemeClr>
              </a:solidFill>
              <a:round/>
            </a:ln>
            <a:effectLst/>
          </c:spPr>
          <c:marker>
            <c:symbol val="none"/>
          </c:marker>
          <c:val>
            <c:numRef>
              <c:f>'Uitvoer data'!$V$12:$V$17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27C6-47A7-A380-D07164E642C4}"/>
            </c:ext>
          </c:extLst>
        </c:ser>
        <c:ser>
          <c:idx val="3"/>
          <c:order val="4"/>
          <c:tx>
            <c:strRef>
              <c:f>'Uitvoer data'!$W$11</c:f>
              <c:strCache>
                <c:ptCount val="1"/>
                <c:pt idx="0">
                  <c:v>GLG 2F</c:v>
                </c:pt>
              </c:strCache>
            </c:strRef>
          </c:tx>
          <c:spPr>
            <a:ln w="28575" cap="rnd">
              <a:solidFill>
                <a:schemeClr val="accent6">
                  <a:lumMod val="75000"/>
                </a:schemeClr>
              </a:solidFill>
              <a:round/>
            </a:ln>
            <a:effectLst/>
          </c:spPr>
          <c:marker>
            <c:symbol val="none"/>
          </c:marker>
          <c:val>
            <c:numRef>
              <c:f>'Uitvoer data'!$W$12:$W$17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27C6-47A7-A380-D07164E642C4}"/>
            </c:ext>
          </c:extLst>
        </c:ser>
        <c:ser>
          <c:idx val="4"/>
          <c:order val="5"/>
          <c:tx>
            <c:strRef>
              <c:f>'Uitvoer data'!$X$11</c:f>
              <c:strCache>
                <c:ptCount val="1"/>
                <c:pt idx="0">
                  <c:v>Ambitie 1F</c:v>
                </c:pt>
              </c:strCache>
            </c:strRef>
          </c:tx>
          <c:spPr>
            <a:ln w="28575" cap="rnd">
              <a:solidFill>
                <a:srgbClr val="DDD955"/>
              </a:solidFill>
              <a:prstDash val="sysDot"/>
              <a:round/>
            </a:ln>
            <a:effectLst/>
          </c:spPr>
          <c:marker>
            <c:symbol val="none"/>
          </c:marker>
          <c:val>
            <c:numRef>
              <c:f>'Uitvoer data'!$X$12:$X$17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5-27C6-47A7-A380-D07164E642C4}"/>
            </c:ext>
          </c:extLst>
        </c:ser>
        <c:ser>
          <c:idx val="5"/>
          <c:order val="6"/>
          <c:tx>
            <c:strRef>
              <c:f>'Uitvoer data'!$Y$11</c:f>
              <c:strCache>
                <c:ptCount val="1"/>
                <c:pt idx="0">
                  <c:v>Ambitie 2F</c:v>
                </c:pt>
              </c:strCache>
            </c:strRef>
          </c:tx>
          <c:spPr>
            <a:ln w="28575" cap="rnd">
              <a:solidFill>
                <a:srgbClr val="A09D00"/>
              </a:solidFill>
              <a:prstDash val="sysDot"/>
              <a:round/>
            </a:ln>
            <a:effectLst/>
          </c:spPr>
          <c:marker>
            <c:symbol val="none"/>
          </c:marker>
          <c:val>
            <c:numRef>
              <c:f>'Uitvoer data'!$Y$12:$Y$17</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6-27C6-47A7-A380-D07164E642C4}"/>
            </c:ext>
          </c:extLst>
        </c:ser>
        <c:dLbls>
          <c:showLegendKey val="0"/>
          <c:showVal val="0"/>
          <c:showCatName val="0"/>
          <c:showSerName val="0"/>
          <c:showPercent val="0"/>
          <c:showBubbleSize val="0"/>
        </c:dLbls>
        <c:marker val="1"/>
        <c:smooth val="0"/>
        <c:axId val="1938724384"/>
        <c:axId val="1938725344"/>
      </c:lineChart>
      <c:catAx>
        <c:axId val="19387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5344"/>
        <c:crosses val="autoZero"/>
        <c:auto val="1"/>
        <c:lblAlgn val="ctr"/>
        <c:lblOffset val="100"/>
        <c:noMultiLvlLbl val="0"/>
      </c:catAx>
      <c:valAx>
        <c:axId val="193872534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9387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begrijpend lezen leerlingvolgysteem - eind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data'!$D$33</c:f>
              <c:strCache>
                <c:ptCount val="1"/>
                <c:pt idx="0">
                  <c:v>2F</c:v>
                </c:pt>
              </c:strCache>
            </c:strRef>
          </c:tx>
          <c:spPr>
            <a:solidFill>
              <a:schemeClr val="accent6">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E148-49E0-90C7-5CBFC2F40404}"/>
                </c:ext>
              </c:extLst>
            </c:dLbl>
            <c:dLbl>
              <c:idx val="2"/>
              <c:delete val="1"/>
              <c:extLst>
                <c:ext xmlns:c15="http://schemas.microsoft.com/office/drawing/2012/chart" uri="{CE6537A1-D6FC-4f65-9D91-7224C49458BB}"/>
                <c:ext xmlns:c16="http://schemas.microsoft.com/office/drawing/2014/chart" uri="{C3380CC4-5D6E-409C-BE32-E72D297353CC}">
                  <c16:uniqueId val="{00000001-E148-49E0-90C7-5CBFC2F40404}"/>
                </c:ext>
              </c:extLst>
            </c:dLbl>
            <c:dLbl>
              <c:idx val="3"/>
              <c:delete val="1"/>
              <c:extLst>
                <c:ext xmlns:c15="http://schemas.microsoft.com/office/drawing/2012/chart" uri="{CE6537A1-D6FC-4f65-9D91-7224C49458BB}"/>
                <c:ext xmlns:c16="http://schemas.microsoft.com/office/drawing/2014/chart" uri="{C3380CC4-5D6E-409C-BE32-E72D297353CC}">
                  <c16:uniqueId val="{00000002-E148-49E0-90C7-5CBFC2F404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data'!$D$34:$D$40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E148-49E0-90C7-5CBFC2F40404}"/>
            </c:ext>
          </c:extLst>
        </c:ser>
        <c:ser>
          <c:idx val="1"/>
          <c:order val="5"/>
          <c:tx>
            <c:strRef>
              <c:f>'Uitvoer data'!$C$33</c:f>
              <c:strCache>
                <c:ptCount val="1"/>
                <c:pt idx="0">
                  <c:v>1F</c:v>
                </c:pt>
              </c:strCache>
            </c:strRef>
          </c:tx>
          <c:spPr>
            <a:solidFill>
              <a:schemeClr val="accent6">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E148-49E0-90C7-5CBFC2F40404}"/>
                </c:ext>
              </c:extLst>
            </c:dLbl>
            <c:dLbl>
              <c:idx val="2"/>
              <c:delete val="1"/>
              <c:extLst>
                <c:ext xmlns:c15="http://schemas.microsoft.com/office/drawing/2012/chart" uri="{CE6537A1-D6FC-4f65-9D91-7224C49458BB}"/>
                <c:ext xmlns:c16="http://schemas.microsoft.com/office/drawing/2014/chart" uri="{C3380CC4-5D6E-409C-BE32-E72D297353CC}">
                  <c16:uniqueId val="{00000005-E148-49E0-90C7-5CBFC2F40404}"/>
                </c:ext>
              </c:extLst>
            </c:dLbl>
            <c:dLbl>
              <c:idx val="3"/>
              <c:delete val="1"/>
              <c:extLst>
                <c:ext xmlns:c15="http://schemas.microsoft.com/office/drawing/2012/chart" uri="{CE6537A1-D6FC-4f65-9D91-7224C49458BB}"/>
                <c:ext xmlns:c16="http://schemas.microsoft.com/office/drawing/2014/chart" uri="{C3380CC4-5D6E-409C-BE32-E72D297353CC}">
                  <c16:uniqueId val="{00000006-E148-49E0-90C7-5CBFC2F404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data'!$C$34:$C$40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E148-49E0-90C7-5CBFC2F40404}"/>
            </c:ext>
          </c:extLst>
        </c:ser>
        <c:ser>
          <c:idx val="2"/>
          <c:order val="6"/>
          <c:tx>
            <c:strRef>
              <c:f>'Uitvoer data'!$E$33</c:f>
              <c:strCache>
                <c:ptCount val="1"/>
                <c:pt idx="0">
                  <c:v>&lt;1F</c:v>
                </c:pt>
              </c:strCache>
            </c:strRef>
          </c:tx>
          <c:spPr>
            <a:solidFill>
              <a:schemeClr val="accent6">
                <a:lumMod val="20000"/>
                <a:lumOff val="8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E148-49E0-90C7-5CBFC2F40404}"/>
                </c:ext>
              </c:extLst>
            </c:dLbl>
            <c:dLbl>
              <c:idx val="2"/>
              <c:delete val="1"/>
              <c:extLst>
                <c:ext xmlns:c15="http://schemas.microsoft.com/office/drawing/2012/chart" uri="{CE6537A1-D6FC-4f65-9D91-7224C49458BB}"/>
                <c:ext xmlns:c16="http://schemas.microsoft.com/office/drawing/2014/chart" uri="{C3380CC4-5D6E-409C-BE32-E72D297353CC}">
                  <c16:uniqueId val="{00000009-E148-49E0-90C7-5CBFC2F40404}"/>
                </c:ext>
              </c:extLst>
            </c:dLbl>
            <c:dLbl>
              <c:idx val="3"/>
              <c:delete val="1"/>
              <c:extLst>
                <c:ext xmlns:c15="http://schemas.microsoft.com/office/drawing/2012/chart" uri="{CE6537A1-D6FC-4f65-9D91-7224C49458BB}"/>
                <c:ext xmlns:c16="http://schemas.microsoft.com/office/drawing/2014/chart" uri="{C3380CC4-5D6E-409C-BE32-E72D297353CC}">
                  <c16:uniqueId val="{0000000A-E148-49E0-90C7-5CBFC2F404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data'!$E$34:$E$40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B-E148-49E0-90C7-5CBFC2F40404}"/>
            </c:ext>
          </c:extLst>
        </c:ser>
        <c:dLbls>
          <c:showLegendKey val="0"/>
          <c:showVal val="0"/>
          <c:showCatName val="0"/>
          <c:showSerName val="0"/>
          <c:showPercent val="0"/>
          <c:showBubbleSize val="0"/>
        </c:dLbls>
        <c:gapWidth val="75"/>
        <c:axId val="1474973199"/>
        <c:axId val="1474975119"/>
      </c:barChart>
      <c:lineChart>
        <c:grouping val="standard"/>
        <c:varyColors val="0"/>
        <c:ser>
          <c:idx val="3"/>
          <c:order val="0"/>
          <c:tx>
            <c:strRef>
              <c:f>'Uitvoer data'!$F$33</c:f>
              <c:strCache>
                <c:ptCount val="1"/>
                <c:pt idx="0">
                  <c:v>GLG 1F</c:v>
                </c:pt>
              </c:strCache>
            </c:strRef>
          </c:tx>
          <c:spPr>
            <a:ln w="28575" cap="rnd">
              <a:gradFill flip="none" rotWithShape="1">
                <a:gsLst>
                  <a:gs pos="41000">
                    <a:schemeClr val="bg1">
                      <a:alpha val="1000"/>
                    </a:schemeClr>
                  </a:gs>
                  <a:gs pos="0">
                    <a:schemeClr val="accent1">
                      <a:lumMod val="5000"/>
                      <a:lumOff val="95000"/>
                      <a:alpha val="3000"/>
                    </a:schemeClr>
                  </a:gs>
                  <a:gs pos="56000">
                    <a:srgbClr val="A4B9D0"/>
                  </a:gs>
                  <a:gs pos="100000">
                    <a:srgbClr val="A4B9D0"/>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data'!$F$34:$F$40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E148-49E0-90C7-5CBFC2F40404}"/>
            </c:ext>
          </c:extLst>
        </c:ser>
        <c:ser>
          <c:idx val="4"/>
          <c:order val="1"/>
          <c:tx>
            <c:strRef>
              <c:f>'Uitvoer data'!$G$33</c:f>
              <c:strCache>
                <c:ptCount val="1"/>
                <c:pt idx="0">
                  <c:v>GLG 2F</c:v>
                </c:pt>
              </c:strCache>
            </c:strRef>
          </c:tx>
          <c:spPr>
            <a:ln w="28575" cap="rnd">
              <a:gradFill flip="none" rotWithShape="1">
                <a:gsLst>
                  <a:gs pos="0">
                    <a:schemeClr val="accent1">
                      <a:lumMod val="5000"/>
                      <a:lumOff val="95000"/>
                      <a:alpha val="3000"/>
                    </a:schemeClr>
                  </a:gs>
                  <a:gs pos="42000">
                    <a:schemeClr val="bg1">
                      <a:alpha val="2000"/>
                    </a:schemeClr>
                  </a:gs>
                  <a:gs pos="59000">
                    <a:srgbClr val="6B8EB3"/>
                  </a:gs>
                  <a:gs pos="100000">
                    <a:srgbClr val="6B8EB3"/>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data'!$G$34:$G$40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E148-49E0-90C7-5CBFC2F40404}"/>
            </c:ext>
          </c:extLst>
        </c:ser>
        <c:dLbls>
          <c:showLegendKey val="0"/>
          <c:showVal val="0"/>
          <c:showCatName val="0"/>
          <c:showSerName val="0"/>
          <c:showPercent val="0"/>
          <c:showBubbleSize val="0"/>
        </c:dLbls>
        <c:marker val="1"/>
        <c:smooth val="0"/>
        <c:axId val="2006937136"/>
        <c:axId val="2006959696"/>
      </c:lineChart>
      <c:lineChart>
        <c:grouping val="standard"/>
        <c:varyColors val="0"/>
        <c:ser>
          <c:idx val="5"/>
          <c:order val="2"/>
          <c:tx>
            <c:strRef>
              <c:f>'Uitvoer data'!$H$33</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data'!$H$34:$H$40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E148-49E0-90C7-5CBFC2F40404}"/>
            </c:ext>
          </c:extLst>
        </c:ser>
        <c:ser>
          <c:idx val="6"/>
          <c:order val="3"/>
          <c:tx>
            <c:strRef>
              <c:f>'Uitvoer data'!$I$33</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data'!$I$34:$I$40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E148-49E0-90C7-5CBFC2F40404}"/>
            </c:ext>
          </c:extLst>
        </c:ser>
        <c:dLbls>
          <c:showLegendKey val="0"/>
          <c:showVal val="0"/>
          <c:showCatName val="0"/>
          <c:showSerName val="0"/>
          <c:showPercent val="0"/>
          <c:showBubbleSize val="0"/>
        </c:dLbls>
        <c:marker val="1"/>
        <c:smooth val="0"/>
        <c:axId val="1474973199"/>
        <c:axId val="1474975119"/>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rekenen leerlingvolgsysteem - eind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data'!$M$33</c:f>
              <c:strCache>
                <c:ptCount val="1"/>
                <c:pt idx="0">
                  <c:v>1S</c:v>
                </c:pt>
              </c:strCache>
            </c:strRef>
          </c:tx>
          <c:spPr>
            <a:solidFill>
              <a:srgbClr val="4E7198"/>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F3E7-457A-AAB9-D70184DC08E3}"/>
                </c:ext>
              </c:extLst>
            </c:dLbl>
            <c:dLbl>
              <c:idx val="2"/>
              <c:delete val="1"/>
              <c:extLst>
                <c:ext xmlns:c15="http://schemas.microsoft.com/office/drawing/2012/chart" uri="{CE6537A1-D6FC-4f65-9D91-7224C49458BB}"/>
                <c:ext xmlns:c16="http://schemas.microsoft.com/office/drawing/2014/chart" uri="{C3380CC4-5D6E-409C-BE32-E72D297353CC}">
                  <c16:uniqueId val="{00000001-F3E7-457A-AAB9-D70184DC08E3}"/>
                </c:ext>
              </c:extLst>
            </c:dLbl>
            <c:dLbl>
              <c:idx val="3"/>
              <c:delete val="1"/>
              <c:extLst>
                <c:ext xmlns:c15="http://schemas.microsoft.com/office/drawing/2012/chart" uri="{CE6537A1-D6FC-4f65-9D91-7224C49458BB}"/>
                <c:ext xmlns:c16="http://schemas.microsoft.com/office/drawing/2014/chart" uri="{C3380CC4-5D6E-409C-BE32-E72D297353CC}">
                  <c16:uniqueId val="{00000002-F3E7-457A-AAB9-D70184DC08E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data'!$M$34:$M$40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F3E7-457A-AAB9-D70184DC08E3}"/>
            </c:ext>
          </c:extLst>
        </c:ser>
        <c:ser>
          <c:idx val="1"/>
          <c:order val="5"/>
          <c:tx>
            <c:strRef>
              <c:f>'Uitvoer data'!$K$33</c:f>
              <c:strCache>
                <c:ptCount val="1"/>
                <c:pt idx="0">
                  <c:v>1F</c:v>
                </c:pt>
              </c:strCache>
            </c:strRef>
          </c:tx>
          <c:spPr>
            <a:solidFill>
              <a:srgbClr val="6B8EB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F3E7-457A-AAB9-D70184DC08E3}"/>
                </c:ext>
              </c:extLst>
            </c:dLbl>
            <c:dLbl>
              <c:idx val="2"/>
              <c:delete val="1"/>
              <c:extLst>
                <c:ext xmlns:c15="http://schemas.microsoft.com/office/drawing/2012/chart" uri="{CE6537A1-D6FC-4f65-9D91-7224C49458BB}"/>
                <c:ext xmlns:c16="http://schemas.microsoft.com/office/drawing/2014/chart" uri="{C3380CC4-5D6E-409C-BE32-E72D297353CC}">
                  <c16:uniqueId val="{00000005-F3E7-457A-AAB9-D70184DC08E3}"/>
                </c:ext>
              </c:extLst>
            </c:dLbl>
            <c:dLbl>
              <c:idx val="3"/>
              <c:delete val="1"/>
              <c:extLst>
                <c:ext xmlns:c15="http://schemas.microsoft.com/office/drawing/2012/chart" uri="{CE6537A1-D6FC-4f65-9D91-7224C49458BB}"/>
                <c:ext xmlns:c16="http://schemas.microsoft.com/office/drawing/2014/chart" uri="{C3380CC4-5D6E-409C-BE32-E72D297353CC}">
                  <c16:uniqueId val="{00000006-F3E7-457A-AAB9-D70184DC08E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data'!$K$34:$K$40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F3E7-457A-AAB9-D70184DC08E3}"/>
            </c:ext>
          </c:extLst>
        </c:ser>
        <c:ser>
          <c:idx val="2"/>
          <c:order val="6"/>
          <c:tx>
            <c:strRef>
              <c:f>'Uitvoer data'!$J$33</c:f>
              <c:strCache>
                <c:ptCount val="1"/>
                <c:pt idx="0">
                  <c:v>&lt;1F</c:v>
                </c:pt>
              </c:strCache>
            </c:strRef>
          </c:tx>
          <c:spPr>
            <a:solidFill>
              <a:srgbClr val="B2C4D8"/>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F3E7-457A-AAB9-D70184DC08E3}"/>
                </c:ext>
              </c:extLst>
            </c:dLbl>
            <c:dLbl>
              <c:idx val="2"/>
              <c:delete val="1"/>
              <c:extLst>
                <c:ext xmlns:c15="http://schemas.microsoft.com/office/drawing/2012/chart" uri="{CE6537A1-D6FC-4f65-9D91-7224C49458BB}"/>
                <c:ext xmlns:c16="http://schemas.microsoft.com/office/drawing/2014/chart" uri="{C3380CC4-5D6E-409C-BE32-E72D297353CC}">
                  <c16:uniqueId val="{00000009-F3E7-457A-AAB9-D70184DC08E3}"/>
                </c:ext>
              </c:extLst>
            </c:dLbl>
            <c:dLbl>
              <c:idx val="3"/>
              <c:delete val="1"/>
              <c:extLst>
                <c:ext xmlns:c15="http://schemas.microsoft.com/office/drawing/2012/chart" uri="{CE6537A1-D6FC-4f65-9D91-7224C49458BB}"/>
                <c:ext xmlns:c16="http://schemas.microsoft.com/office/drawing/2014/chart" uri="{C3380CC4-5D6E-409C-BE32-E72D297353CC}">
                  <c16:uniqueId val="{0000000A-F3E7-457A-AAB9-D70184DC08E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data'!$J$34:$J$40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B-F3E7-457A-AAB9-D70184DC08E3}"/>
            </c:ext>
          </c:extLst>
        </c:ser>
        <c:dLbls>
          <c:showLegendKey val="0"/>
          <c:showVal val="0"/>
          <c:showCatName val="0"/>
          <c:showSerName val="0"/>
          <c:showPercent val="0"/>
          <c:showBubbleSize val="0"/>
        </c:dLbls>
        <c:gapWidth val="75"/>
        <c:axId val="1474973199"/>
        <c:axId val="1474975119"/>
      </c:barChart>
      <c:lineChart>
        <c:grouping val="standard"/>
        <c:varyColors val="0"/>
        <c:ser>
          <c:idx val="3"/>
          <c:order val="0"/>
          <c:tx>
            <c:strRef>
              <c:f>'Uitvoer data'!$N$33</c:f>
              <c:strCache>
                <c:ptCount val="1"/>
                <c:pt idx="0">
                  <c:v>GLG 1F</c:v>
                </c:pt>
              </c:strCache>
            </c:strRef>
          </c:tx>
          <c:spPr>
            <a:ln w="28575" cap="rnd">
              <a:gradFill flip="none" rotWithShape="1">
                <a:gsLst>
                  <a:gs pos="45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data'!$N$34:$N$40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F3E7-457A-AAB9-D70184DC08E3}"/>
            </c:ext>
          </c:extLst>
        </c:ser>
        <c:ser>
          <c:idx val="4"/>
          <c:order val="1"/>
          <c:tx>
            <c:strRef>
              <c:f>'Uitvoer data'!$O$33</c:f>
              <c:strCache>
                <c:ptCount val="1"/>
                <c:pt idx="0">
                  <c:v>GLG 1S</c:v>
                </c:pt>
              </c:strCache>
            </c:strRef>
          </c:tx>
          <c:spPr>
            <a:ln w="28575" cap="rnd">
              <a:gradFill flip="none" rotWithShape="1">
                <a:gsLst>
                  <a:gs pos="0">
                    <a:schemeClr val="accent1">
                      <a:lumMod val="5000"/>
                      <a:lumOff val="95000"/>
                      <a:alpha val="3000"/>
                    </a:schemeClr>
                  </a:gs>
                  <a:gs pos="40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data'!$O$34:$O$40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F3E7-457A-AAB9-D70184DC08E3}"/>
            </c:ext>
          </c:extLst>
        </c:ser>
        <c:dLbls>
          <c:showLegendKey val="0"/>
          <c:showVal val="0"/>
          <c:showCatName val="0"/>
          <c:showSerName val="0"/>
          <c:showPercent val="0"/>
          <c:showBubbleSize val="0"/>
        </c:dLbls>
        <c:marker val="1"/>
        <c:smooth val="0"/>
        <c:axId val="2006937136"/>
        <c:axId val="2006959696"/>
      </c:lineChart>
      <c:lineChart>
        <c:grouping val="standard"/>
        <c:varyColors val="0"/>
        <c:ser>
          <c:idx val="5"/>
          <c:order val="2"/>
          <c:tx>
            <c:strRef>
              <c:f>'Uitvoer data'!$P$33</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data'!$P$34:$P$40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F3E7-457A-AAB9-D70184DC08E3}"/>
            </c:ext>
          </c:extLst>
        </c:ser>
        <c:ser>
          <c:idx val="6"/>
          <c:order val="3"/>
          <c:tx>
            <c:strRef>
              <c:f>'Uitvoer data'!$Q$33</c:f>
              <c:strCache>
                <c:ptCount val="1"/>
                <c:pt idx="0">
                  <c:v>Ambitie 1S</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data'!$Q$34:$Q$40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F3E7-457A-AAB9-D70184DC08E3}"/>
            </c:ext>
          </c:extLst>
        </c:ser>
        <c:dLbls>
          <c:showLegendKey val="0"/>
          <c:showVal val="0"/>
          <c:showCatName val="0"/>
          <c:showSerName val="0"/>
          <c:showPercent val="0"/>
          <c:showBubbleSize val="0"/>
        </c:dLbls>
        <c:marker val="1"/>
        <c:smooth val="0"/>
        <c:axId val="1474973199"/>
        <c:axId val="1474975119"/>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0%"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Prognose</a:t>
            </a:r>
            <a:r>
              <a:rPr lang="nl-NL" baseline="0"/>
              <a:t> taalverzorging leerlingvolgsysteem - eind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4"/>
          <c:tx>
            <c:strRef>
              <c:f>'Uitvoer data'!$U$33</c:f>
              <c:strCache>
                <c:ptCount val="1"/>
                <c:pt idx="0">
                  <c:v>2F</c:v>
                </c:pt>
              </c:strCache>
            </c:strRef>
          </c:tx>
          <c:spPr>
            <a:solidFill>
              <a:schemeClr val="accent2">
                <a:lumMod val="7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54BF-4D9A-83D5-D52A53A17724}"/>
                </c:ext>
              </c:extLst>
            </c:dLbl>
            <c:dLbl>
              <c:idx val="2"/>
              <c:delete val="1"/>
              <c:extLst>
                <c:ext xmlns:c15="http://schemas.microsoft.com/office/drawing/2012/chart" uri="{CE6537A1-D6FC-4f65-9D91-7224C49458BB}"/>
                <c:ext xmlns:c16="http://schemas.microsoft.com/office/drawing/2014/chart" uri="{C3380CC4-5D6E-409C-BE32-E72D297353CC}">
                  <c16:uniqueId val="{00000001-54BF-4D9A-83D5-D52A53A17724}"/>
                </c:ext>
              </c:extLst>
            </c:dLbl>
            <c:dLbl>
              <c:idx val="3"/>
              <c:delete val="1"/>
              <c:extLst>
                <c:ext xmlns:c15="http://schemas.microsoft.com/office/drawing/2012/chart" uri="{CE6537A1-D6FC-4f65-9D91-7224C49458BB}"/>
                <c:ext xmlns:c16="http://schemas.microsoft.com/office/drawing/2014/chart" uri="{C3380CC4-5D6E-409C-BE32-E72D297353CC}">
                  <c16:uniqueId val="{00000002-54BF-4D9A-83D5-D52A53A1772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data'!$U$34:$U$40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3-54BF-4D9A-83D5-D52A53A17724}"/>
            </c:ext>
          </c:extLst>
        </c:ser>
        <c:ser>
          <c:idx val="1"/>
          <c:order val="5"/>
          <c:tx>
            <c:strRef>
              <c:f>'Uitvoer data'!$S$33</c:f>
              <c:strCache>
                <c:ptCount val="1"/>
                <c:pt idx="0">
                  <c:v>1F</c:v>
                </c:pt>
              </c:strCache>
            </c:strRef>
          </c:tx>
          <c:spPr>
            <a:solidFill>
              <a:schemeClr val="accent2">
                <a:lumMod val="60000"/>
                <a:lumOff val="4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4-54BF-4D9A-83D5-D52A53A17724}"/>
                </c:ext>
              </c:extLst>
            </c:dLbl>
            <c:dLbl>
              <c:idx val="2"/>
              <c:delete val="1"/>
              <c:extLst>
                <c:ext xmlns:c15="http://schemas.microsoft.com/office/drawing/2012/chart" uri="{CE6537A1-D6FC-4f65-9D91-7224C49458BB}"/>
                <c:ext xmlns:c16="http://schemas.microsoft.com/office/drawing/2014/chart" uri="{C3380CC4-5D6E-409C-BE32-E72D297353CC}">
                  <c16:uniqueId val="{00000005-54BF-4D9A-83D5-D52A53A17724}"/>
                </c:ext>
              </c:extLst>
            </c:dLbl>
            <c:dLbl>
              <c:idx val="3"/>
              <c:delete val="1"/>
              <c:extLst>
                <c:ext xmlns:c15="http://schemas.microsoft.com/office/drawing/2012/chart" uri="{CE6537A1-D6FC-4f65-9D91-7224C49458BB}"/>
                <c:ext xmlns:c16="http://schemas.microsoft.com/office/drawing/2014/chart" uri="{C3380CC4-5D6E-409C-BE32-E72D297353CC}">
                  <c16:uniqueId val="{00000006-54BF-4D9A-83D5-D52A53A1772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data'!$S$34:$S$40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7-54BF-4D9A-83D5-D52A53A17724}"/>
            </c:ext>
          </c:extLst>
        </c:ser>
        <c:ser>
          <c:idx val="2"/>
          <c:order val="6"/>
          <c:tx>
            <c:strRef>
              <c:f>'Uitvoer data'!$R$33</c:f>
              <c:strCache>
                <c:ptCount val="1"/>
                <c:pt idx="0">
                  <c:v>&lt;1F</c:v>
                </c:pt>
              </c:strCache>
            </c:strRef>
          </c:tx>
          <c:spPr>
            <a:solidFill>
              <a:schemeClr val="accent2">
                <a:lumMod val="20000"/>
                <a:lumOff val="80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54BF-4D9A-83D5-D52A53A17724}"/>
                </c:ext>
              </c:extLst>
            </c:dLbl>
            <c:dLbl>
              <c:idx val="2"/>
              <c:delete val="1"/>
              <c:extLst>
                <c:ext xmlns:c15="http://schemas.microsoft.com/office/drawing/2012/chart" uri="{CE6537A1-D6FC-4f65-9D91-7224C49458BB}"/>
                <c:ext xmlns:c16="http://schemas.microsoft.com/office/drawing/2014/chart" uri="{C3380CC4-5D6E-409C-BE32-E72D297353CC}">
                  <c16:uniqueId val="{00000009-54BF-4D9A-83D5-D52A53A17724}"/>
                </c:ext>
              </c:extLst>
            </c:dLbl>
            <c:dLbl>
              <c:idx val="3"/>
              <c:delete val="1"/>
              <c:extLst>
                <c:ext xmlns:c15="http://schemas.microsoft.com/office/drawing/2012/chart" uri="{CE6537A1-D6FC-4f65-9D91-7224C49458BB}"/>
                <c:ext xmlns:c16="http://schemas.microsoft.com/office/drawing/2014/chart" uri="{C3380CC4-5D6E-409C-BE32-E72D297353CC}">
                  <c16:uniqueId val="{0000000A-54BF-4D9A-83D5-D52A53A1772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'Uitvoer data'!$R$34:$R$40</c:f>
              <c:numCache>
                <c:formatCode>0%</c:formatCode>
                <c:ptCount val="7"/>
                <c:pt idx="1">
                  <c:v>0</c:v>
                </c:pt>
                <c:pt idx="2">
                  <c:v>0</c:v>
                </c:pt>
                <c:pt idx="3">
                  <c:v>0</c:v>
                </c:pt>
                <c:pt idx="4">
                  <c:v>0</c:v>
                </c:pt>
                <c:pt idx="5">
                  <c:v>0</c:v>
                </c:pt>
              </c:numCache>
            </c:numRef>
          </c:val>
          <c:extLst>
            <c:ext xmlns:c16="http://schemas.microsoft.com/office/drawing/2014/chart" uri="{C3380CC4-5D6E-409C-BE32-E72D297353CC}">
              <c16:uniqueId val="{0000000B-54BF-4D9A-83D5-D52A53A17724}"/>
            </c:ext>
          </c:extLst>
        </c:ser>
        <c:dLbls>
          <c:showLegendKey val="0"/>
          <c:showVal val="0"/>
          <c:showCatName val="0"/>
          <c:showSerName val="0"/>
          <c:showPercent val="0"/>
          <c:showBubbleSize val="0"/>
        </c:dLbls>
        <c:gapWidth val="75"/>
        <c:axId val="1474973199"/>
        <c:axId val="1474975119"/>
      </c:barChart>
      <c:lineChart>
        <c:grouping val="standard"/>
        <c:varyColors val="0"/>
        <c:ser>
          <c:idx val="3"/>
          <c:order val="0"/>
          <c:tx>
            <c:strRef>
              <c:f>'Uitvoer data'!$V$33</c:f>
              <c:strCache>
                <c:ptCount val="1"/>
                <c:pt idx="0">
                  <c:v>GLG 1F</c:v>
                </c:pt>
              </c:strCache>
            </c:strRef>
          </c:tx>
          <c:spPr>
            <a:ln w="28575" cap="rnd">
              <a:gradFill flip="none" rotWithShape="1">
                <a:gsLst>
                  <a:gs pos="42000">
                    <a:schemeClr val="bg1">
                      <a:alpha val="1000"/>
                    </a:schemeClr>
                  </a:gs>
                  <a:gs pos="0">
                    <a:schemeClr val="accent1">
                      <a:lumMod val="5000"/>
                      <a:lumOff val="95000"/>
                      <a:alpha val="3000"/>
                    </a:schemeClr>
                  </a:gs>
                  <a:gs pos="56000">
                    <a:schemeClr val="accent6">
                      <a:lumMod val="60000"/>
                      <a:lumOff val="40000"/>
                    </a:schemeClr>
                  </a:gs>
                  <a:gs pos="100000">
                    <a:schemeClr val="accent6">
                      <a:lumMod val="60000"/>
                      <a:lumOff val="40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data'!$V$34:$V$40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C-54BF-4D9A-83D5-D52A53A17724}"/>
            </c:ext>
          </c:extLst>
        </c:ser>
        <c:ser>
          <c:idx val="4"/>
          <c:order val="1"/>
          <c:tx>
            <c:strRef>
              <c:f>'Uitvoer data'!$W$33</c:f>
              <c:strCache>
                <c:ptCount val="1"/>
                <c:pt idx="0">
                  <c:v>GLG 2F</c:v>
                </c:pt>
              </c:strCache>
            </c:strRef>
          </c:tx>
          <c:spPr>
            <a:ln w="28575" cap="rnd">
              <a:gradFill flip="none" rotWithShape="1">
                <a:gsLst>
                  <a:gs pos="0">
                    <a:schemeClr val="accent1">
                      <a:lumMod val="5000"/>
                      <a:lumOff val="95000"/>
                      <a:alpha val="3000"/>
                    </a:schemeClr>
                  </a:gs>
                  <a:gs pos="45000">
                    <a:schemeClr val="bg1">
                      <a:alpha val="2000"/>
                    </a:schemeClr>
                  </a:gs>
                  <a:gs pos="59000">
                    <a:schemeClr val="accent6">
                      <a:lumMod val="75000"/>
                    </a:schemeClr>
                  </a:gs>
                  <a:gs pos="100000">
                    <a:schemeClr val="accent6">
                      <a:lumMod val="75000"/>
                    </a:schemeClr>
                  </a:gs>
                </a:gsLst>
                <a:lin ang="0" scaled="1"/>
                <a:tileRect/>
              </a:gradFill>
              <a:round/>
            </a:ln>
            <a:effectLst/>
          </c:spPr>
          <c:marker>
            <c:symbol val="none"/>
          </c:marker>
          <c:cat>
            <c:strRef>
              <c:f>'Uitvoer data'!$A$34:$A$40</c:f>
              <c:strCache>
                <c:ptCount val="6"/>
                <c:pt idx="1">
                  <c:v>E3</c:v>
                </c:pt>
                <c:pt idx="2">
                  <c:v>E4</c:v>
                </c:pt>
                <c:pt idx="3">
                  <c:v>E5</c:v>
                </c:pt>
                <c:pt idx="4">
                  <c:v>E6</c:v>
                </c:pt>
                <c:pt idx="5">
                  <c:v>E7</c:v>
                </c:pt>
              </c:strCache>
            </c:strRef>
          </c:cat>
          <c:val>
            <c:numRef>
              <c:f>'Uitvoer data'!$W$34:$W$40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D-54BF-4D9A-83D5-D52A53A17724}"/>
            </c:ext>
          </c:extLst>
        </c:ser>
        <c:dLbls>
          <c:showLegendKey val="0"/>
          <c:showVal val="0"/>
          <c:showCatName val="0"/>
          <c:showSerName val="0"/>
          <c:showPercent val="0"/>
          <c:showBubbleSize val="0"/>
        </c:dLbls>
        <c:marker val="1"/>
        <c:smooth val="0"/>
        <c:axId val="2006937136"/>
        <c:axId val="2006959696"/>
      </c:lineChart>
      <c:lineChart>
        <c:grouping val="standard"/>
        <c:varyColors val="0"/>
        <c:ser>
          <c:idx val="5"/>
          <c:order val="2"/>
          <c:tx>
            <c:strRef>
              <c:f>'Uitvoer data'!$X$33</c:f>
              <c:strCache>
                <c:ptCount val="1"/>
                <c:pt idx="0">
                  <c:v>Ambitie 1F</c:v>
                </c:pt>
              </c:strCache>
            </c:strRef>
          </c:tx>
          <c:spPr>
            <a:ln w="28575" cap="rnd">
              <a:gradFill flip="none" rotWithShape="1">
                <a:gsLst>
                  <a:gs pos="0">
                    <a:schemeClr val="accent1">
                      <a:lumMod val="5000"/>
                      <a:lumOff val="95000"/>
                      <a:alpha val="1000"/>
                    </a:schemeClr>
                  </a:gs>
                  <a:gs pos="20000">
                    <a:schemeClr val="bg1">
                      <a:alpha val="2000"/>
                    </a:schemeClr>
                  </a:gs>
                  <a:gs pos="62000">
                    <a:srgbClr val="DDD955"/>
                  </a:gs>
                  <a:gs pos="100000">
                    <a:srgbClr val="DDD955"/>
                  </a:gs>
                </a:gsLst>
                <a:lin ang="0" scaled="1"/>
                <a:tileRect/>
              </a:gradFill>
              <a:prstDash val="sysDot"/>
              <a:round/>
            </a:ln>
            <a:effectLst/>
          </c:spPr>
          <c:marker>
            <c:symbol val="none"/>
          </c:marker>
          <c:val>
            <c:numRef>
              <c:f>'Uitvoer data'!$X$34:$X$40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E-54BF-4D9A-83D5-D52A53A17724}"/>
            </c:ext>
          </c:extLst>
        </c:ser>
        <c:ser>
          <c:idx val="6"/>
          <c:order val="3"/>
          <c:tx>
            <c:strRef>
              <c:f>'Uitvoer data'!$Y$33</c:f>
              <c:strCache>
                <c:ptCount val="1"/>
                <c:pt idx="0">
                  <c:v>Ambitie 2F</c:v>
                </c:pt>
              </c:strCache>
            </c:strRef>
          </c:tx>
          <c:spPr>
            <a:ln w="28575" cap="rnd">
              <a:gradFill flip="none" rotWithShape="1">
                <a:gsLst>
                  <a:gs pos="0">
                    <a:schemeClr val="accent1">
                      <a:lumMod val="5000"/>
                      <a:lumOff val="95000"/>
                      <a:alpha val="4000"/>
                    </a:schemeClr>
                  </a:gs>
                  <a:gs pos="28000">
                    <a:schemeClr val="bg1">
                      <a:alpha val="3000"/>
                    </a:schemeClr>
                  </a:gs>
                  <a:gs pos="55000">
                    <a:srgbClr val="A09D00"/>
                  </a:gs>
                  <a:gs pos="100000">
                    <a:srgbClr val="A09D00"/>
                  </a:gs>
                </a:gsLst>
                <a:lin ang="0" scaled="1"/>
                <a:tileRect/>
              </a:gradFill>
              <a:prstDash val="sysDot"/>
              <a:round/>
            </a:ln>
            <a:effectLst/>
          </c:spPr>
          <c:marker>
            <c:symbol val="none"/>
          </c:marker>
          <c:val>
            <c:numRef>
              <c:f>'Uitvoer data'!$Y$34:$Y$40</c:f>
              <c:numCache>
                <c:formatCode>0.0%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F-54BF-4D9A-83D5-D52A53A17724}"/>
            </c:ext>
          </c:extLst>
        </c:ser>
        <c:dLbls>
          <c:showLegendKey val="0"/>
          <c:showVal val="0"/>
          <c:showCatName val="0"/>
          <c:showSerName val="0"/>
          <c:showPercent val="0"/>
          <c:showBubbleSize val="0"/>
        </c:dLbls>
        <c:marker val="1"/>
        <c:smooth val="0"/>
        <c:axId val="1474973199"/>
        <c:axId val="1474975119"/>
      </c:lineChart>
      <c:catAx>
        <c:axId val="200693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59696"/>
        <c:crosses val="autoZero"/>
        <c:auto val="1"/>
        <c:lblAlgn val="ctr"/>
        <c:lblOffset val="100"/>
        <c:noMultiLvlLbl val="0"/>
      </c:catAx>
      <c:valAx>
        <c:axId val="20069596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06937136"/>
        <c:crosses val="autoZero"/>
        <c:crossBetween val="between"/>
      </c:valAx>
      <c:valAx>
        <c:axId val="1474975119"/>
        <c:scaling>
          <c:orientation val="minMax"/>
        </c:scaling>
        <c:delete val="1"/>
        <c:axPos val="r"/>
        <c:numFmt formatCode="General" sourceLinked="1"/>
        <c:majorTickMark val="out"/>
        <c:minorTickMark val="none"/>
        <c:tickLblPos val="nextTo"/>
        <c:crossAx val="1474973199"/>
        <c:crosses val="max"/>
        <c:crossBetween val="between"/>
      </c:valAx>
      <c:catAx>
        <c:axId val="1474973199"/>
        <c:scaling>
          <c:orientation val="minMax"/>
        </c:scaling>
        <c:delete val="1"/>
        <c:axPos val="b"/>
        <c:majorTickMark val="out"/>
        <c:minorTickMark val="none"/>
        <c:tickLblPos val="nextTo"/>
        <c:crossAx val="1474975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www.melioradvies.nl"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hyperlink" Target="https://www.onderwijsinspectie.nl/trends-en-ontwikkelingen/onderwijsdata/gemiddelde-referentieniveaus-primair-onderwijs" TargetMode="External"/><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3.xml"/><Relationship Id="rId5" Type="http://schemas.openxmlformats.org/officeDocument/2006/relationships/image" Target="../media/image2.png"/><Relationship Id="rId4" Type="http://schemas.openxmlformats.org/officeDocument/2006/relationships/hyperlink" Target="http://www.melioradvies.nl" TargetMode="External"/><Relationship Id="rId9" Type="http://schemas.openxmlformats.org/officeDocument/2006/relationships/chart" Target="../charts/chart6.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11" Type="http://schemas.openxmlformats.org/officeDocument/2006/relationships/image" Target="../media/image3.png"/><Relationship Id="rId5" Type="http://schemas.openxmlformats.org/officeDocument/2006/relationships/chart" Target="../charts/chart11.xml"/><Relationship Id="rId10" Type="http://schemas.openxmlformats.org/officeDocument/2006/relationships/hyperlink" Target="http://www.melioradvies.nl" TargetMode="External"/><Relationship Id="rId4" Type="http://schemas.openxmlformats.org/officeDocument/2006/relationships/chart" Target="../charts/chart10.xml"/><Relationship Id="rId9" Type="http://schemas.openxmlformats.org/officeDocument/2006/relationships/chart" Target="../charts/chart15.xml"/></Relationships>
</file>

<file path=xl/drawings/_rels/drawing6.xml.rels><?xml version="1.0" encoding="UTF-8" standalone="yes"?>
<Relationships xmlns="http://schemas.openxmlformats.org/package/2006/relationships"><Relationship Id="rId8" Type="http://schemas.openxmlformats.org/officeDocument/2006/relationships/chart" Target="../charts/chart23.xml"/><Relationship Id="rId3" Type="http://schemas.openxmlformats.org/officeDocument/2006/relationships/chart" Target="../charts/chart18.xml"/><Relationship Id="rId7" Type="http://schemas.openxmlformats.org/officeDocument/2006/relationships/chart" Target="../charts/chart22.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11" Type="http://schemas.openxmlformats.org/officeDocument/2006/relationships/image" Target="../media/image3.png"/><Relationship Id="rId5" Type="http://schemas.openxmlformats.org/officeDocument/2006/relationships/chart" Target="../charts/chart20.xml"/><Relationship Id="rId10" Type="http://schemas.openxmlformats.org/officeDocument/2006/relationships/hyperlink" Target="http://www.melioradvies.nl" TargetMode="External"/><Relationship Id="rId4" Type="http://schemas.openxmlformats.org/officeDocument/2006/relationships/chart" Target="../charts/chart19.xml"/><Relationship Id="rId9"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8" Type="http://schemas.openxmlformats.org/officeDocument/2006/relationships/chart" Target="../charts/chart32.xml"/><Relationship Id="rId3" Type="http://schemas.openxmlformats.org/officeDocument/2006/relationships/chart" Target="../charts/chart27.xml"/><Relationship Id="rId7" Type="http://schemas.openxmlformats.org/officeDocument/2006/relationships/chart" Target="../charts/chart31.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5" Type="http://schemas.openxmlformats.org/officeDocument/2006/relationships/chart" Target="../charts/chart29.xml"/><Relationship Id="rId10" Type="http://schemas.openxmlformats.org/officeDocument/2006/relationships/image" Target="../media/image3.png"/><Relationship Id="rId4" Type="http://schemas.openxmlformats.org/officeDocument/2006/relationships/chart" Target="../charts/chart28.xml"/><Relationship Id="rId9" Type="http://schemas.openxmlformats.org/officeDocument/2006/relationships/chart" Target="../charts/chart3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150495</xdr:colOff>
      <xdr:row>0</xdr:row>
      <xdr:rowOff>1527048</xdr:rowOff>
    </xdr:to>
    <xdr:pic>
      <xdr:nvPicPr>
        <xdr:cNvPr id="4" name="Afbeelding 3">
          <a:extLst>
            <a:ext uri="{FF2B5EF4-FFF2-40B4-BE49-F238E27FC236}">
              <a16:creationId xmlns:a16="http://schemas.microsoft.com/office/drawing/2014/main" id="{8CF131FA-26A1-74DC-3C84-7EF46C9FA1D4}"/>
            </a:ext>
          </a:extLst>
        </xdr:cNvPr>
        <xdr:cNvPicPr>
          <a:picLocks noChangeAspect="1"/>
        </xdr:cNvPicPr>
      </xdr:nvPicPr>
      <xdr:blipFill>
        <a:blip xmlns:r="http://schemas.openxmlformats.org/officeDocument/2006/relationships" r:embed="rId1"/>
        <a:stretch>
          <a:fillRect/>
        </a:stretch>
      </xdr:blipFill>
      <xdr:spPr>
        <a:xfrm>
          <a:off x="0" y="0"/>
          <a:ext cx="7818120" cy="1527048"/>
        </a:xfrm>
        <a:prstGeom prst="rect">
          <a:avLst/>
        </a:prstGeom>
      </xdr:spPr>
    </xdr:pic>
    <xdr:clientData/>
  </xdr:twoCellAnchor>
  <xdr:twoCellAnchor>
    <xdr:from>
      <xdr:col>1</xdr:col>
      <xdr:colOff>0</xdr:colOff>
      <xdr:row>5</xdr:row>
      <xdr:rowOff>171450</xdr:rowOff>
    </xdr:from>
    <xdr:to>
      <xdr:col>6</xdr:col>
      <xdr:colOff>251114</xdr:colOff>
      <xdr:row>23</xdr:row>
      <xdr:rowOff>138546</xdr:rowOff>
    </xdr:to>
    <xdr:sp macro="" textlink="">
      <xdr:nvSpPr>
        <xdr:cNvPr id="2" name="Tekstvak 1">
          <a:extLst>
            <a:ext uri="{FF2B5EF4-FFF2-40B4-BE49-F238E27FC236}">
              <a16:creationId xmlns:a16="http://schemas.microsoft.com/office/drawing/2014/main" id="{48F7FD56-4B2D-0DFA-09A1-16B8470071F2}"/>
            </a:ext>
          </a:extLst>
        </xdr:cNvPr>
        <xdr:cNvSpPr txBox="1"/>
      </xdr:nvSpPr>
      <xdr:spPr>
        <a:xfrm>
          <a:off x="207818" y="2492086"/>
          <a:ext cx="4649932" cy="3396096"/>
        </a:xfrm>
        <a:prstGeom prst="rect">
          <a:avLst/>
        </a:prstGeom>
        <a:solidFill>
          <a:schemeClr val="lt1"/>
        </a:solidFill>
        <a:ln w="28575"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i="0">
              <a:solidFill>
                <a:schemeClr val="dk1"/>
              </a:solidFill>
              <a:effectLst/>
              <a:latin typeface="+mn-lt"/>
              <a:ea typeface="+mn-ea"/>
              <a:cs typeface="+mn-cs"/>
            </a:rPr>
            <a:t>Beschrijving van het instrument</a:t>
          </a:r>
          <a:endParaRPr lang="nl-NL" sz="1200" b="0" i="0">
            <a:solidFill>
              <a:schemeClr val="dk1"/>
            </a:solidFill>
            <a:effectLst/>
            <a:latin typeface="+mn-lt"/>
            <a:ea typeface="+mn-ea"/>
            <a:cs typeface="+mn-cs"/>
          </a:endParaRPr>
        </a:p>
        <a:p>
          <a:r>
            <a:rPr lang="nl-NL" sz="1100" b="0" i="0">
              <a:solidFill>
                <a:schemeClr val="dk1"/>
              </a:solidFill>
              <a:effectLst/>
              <a:latin typeface="+mn-lt"/>
              <a:ea typeface="+mn-ea"/>
              <a:cs typeface="+mn-cs"/>
            </a:rPr>
            <a:t>Met dit instrument krijgt u inzicht in de eind- en tussenopbrengsten van uw basisschool. De grafieken tonen:</a:t>
          </a:r>
        </a:p>
        <a:p>
          <a:r>
            <a:rPr lang="nl-NL" sz="1100" b="0" i="0">
              <a:solidFill>
                <a:schemeClr val="dk1"/>
              </a:solidFill>
              <a:effectLst/>
              <a:latin typeface="+mn-lt"/>
              <a:ea typeface="+mn-ea"/>
              <a:cs typeface="+mn-cs"/>
            </a:rPr>
            <a:t>1. De feitelijk behaalde resultaten op de doorstroomtoetsen, afgezet tegen</a:t>
          </a:r>
        </a:p>
        <a:p>
          <a:pPr marL="171450" indent="-171450">
            <a:buFont typeface="Arial" panose="020B0604020202020204" pitchFamily="34" charset="0"/>
            <a:buChar char="•"/>
          </a:pPr>
          <a:r>
            <a:rPr lang="nl-NL" sz="1100" b="0" i="0">
              <a:solidFill>
                <a:schemeClr val="dk1"/>
              </a:solidFill>
              <a:effectLst/>
              <a:latin typeface="+mn-lt"/>
              <a:ea typeface="+mn-ea"/>
              <a:cs typeface="+mn-cs"/>
            </a:rPr>
            <a:t>de eigen ambities van de school,</a:t>
          </a:r>
        </a:p>
        <a:p>
          <a:pPr marL="171450" indent="-171450">
            <a:buFont typeface="Arial" panose="020B0604020202020204" pitchFamily="34" charset="0"/>
            <a:buChar char="•"/>
          </a:pPr>
          <a:r>
            <a:rPr lang="nl-NL" sz="1100" b="0" i="0">
              <a:solidFill>
                <a:schemeClr val="dk1"/>
              </a:solidFill>
              <a:effectLst/>
              <a:latin typeface="+mn-lt"/>
              <a:ea typeface="+mn-ea"/>
              <a:cs typeface="+mn-cs"/>
            </a:rPr>
            <a:t>de signaleringswaarde van de Inspectie van het Onderwijs,</a:t>
          </a:r>
        </a:p>
        <a:p>
          <a:pPr marL="171450" indent="-171450">
            <a:buFont typeface="Arial" panose="020B0604020202020204" pitchFamily="34" charset="0"/>
            <a:buChar char="•"/>
          </a:pPr>
          <a:r>
            <a:rPr lang="nl-NL" sz="1100" b="0" i="0">
              <a:solidFill>
                <a:schemeClr val="dk1"/>
              </a:solidFill>
              <a:effectLst/>
              <a:latin typeface="+mn-lt"/>
              <a:ea typeface="+mn-ea"/>
              <a:cs typeface="+mn-cs"/>
            </a:rPr>
            <a:t>het landelijk gemiddelde binnen de schoolweginggroep.</a:t>
          </a:r>
        </a:p>
        <a:p>
          <a:r>
            <a:rPr lang="nl-NL" sz="1100" b="0" i="0">
              <a:solidFill>
                <a:schemeClr val="dk1"/>
              </a:solidFill>
              <a:effectLst/>
              <a:latin typeface="+mn-lt"/>
              <a:ea typeface="+mn-ea"/>
              <a:cs typeface="+mn-cs"/>
            </a:rPr>
            <a:t>2. Een prognose van de komende doorstroomtoetsen, gebaseerd op gegevens uit het leerlingvolgsysteem. Ook deze prognose wordt vergeleken met:</a:t>
          </a:r>
        </a:p>
        <a:p>
          <a:pPr marL="171450" indent="-171450">
            <a:buFont typeface="Arial" panose="020B0604020202020204" pitchFamily="34" charset="0"/>
            <a:buChar char="•"/>
          </a:pPr>
          <a:r>
            <a:rPr lang="nl-NL" sz="1100" b="0" i="0">
              <a:solidFill>
                <a:schemeClr val="dk1"/>
              </a:solidFill>
              <a:effectLst/>
              <a:latin typeface="+mn-lt"/>
              <a:ea typeface="+mn-ea"/>
              <a:cs typeface="+mn-cs"/>
            </a:rPr>
            <a:t>de eigen ambities,</a:t>
          </a:r>
        </a:p>
        <a:p>
          <a:pPr marL="171450" indent="-171450">
            <a:buFont typeface="Arial" panose="020B0604020202020204" pitchFamily="34" charset="0"/>
            <a:buChar char="•"/>
          </a:pPr>
          <a:r>
            <a:rPr lang="nl-NL" sz="1100" b="0" i="0">
              <a:solidFill>
                <a:schemeClr val="dk1"/>
              </a:solidFill>
              <a:effectLst/>
              <a:latin typeface="+mn-lt"/>
              <a:ea typeface="+mn-ea"/>
              <a:cs typeface="+mn-cs"/>
            </a:rPr>
            <a:t>het landelijk gemiddelde van de schoolweginggroep.</a:t>
          </a:r>
        </a:p>
        <a:p>
          <a:endParaRPr lang="nl-NL" sz="1100" b="1" i="0">
            <a:solidFill>
              <a:schemeClr val="dk1"/>
            </a:solidFill>
            <a:effectLst/>
            <a:latin typeface="+mn-lt"/>
            <a:ea typeface="+mn-ea"/>
            <a:cs typeface="+mn-cs"/>
          </a:endParaRPr>
        </a:p>
        <a:p>
          <a:r>
            <a:rPr lang="nl-NL" sz="1200" b="1" i="0">
              <a:solidFill>
                <a:schemeClr val="dk1"/>
              </a:solidFill>
              <a:effectLst/>
              <a:latin typeface="+mn-lt"/>
              <a:ea typeface="+mn-ea"/>
              <a:cs typeface="+mn-cs"/>
            </a:rPr>
            <a:t>Belangrijke gebruiksinformatie</a:t>
          </a:r>
          <a:endParaRPr lang="nl-NL" sz="1200" b="0" i="0">
            <a:solidFill>
              <a:schemeClr val="dk1"/>
            </a:solidFill>
            <a:effectLst/>
            <a:latin typeface="+mn-lt"/>
            <a:ea typeface="+mn-ea"/>
            <a:cs typeface="+mn-cs"/>
          </a:endParaRPr>
        </a:p>
        <a:p>
          <a:r>
            <a:rPr lang="nl-NL" sz="1100" b="0" i="0">
              <a:solidFill>
                <a:schemeClr val="dk1"/>
              </a:solidFill>
              <a:effectLst/>
              <a:latin typeface="+mn-lt"/>
              <a:ea typeface="+mn-ea"/>
              <a:cs typeface="+mn-cs"/>
            </a:rPr>
            <a:t>Dit hulpmiddel werkt het best in de desktopversie van Microsoft Excel. Gebruik in de online versie van</a:t>
          </a:r>
          <a:r>
            <a:rPr lang="nl-NL" sz="1100" b="0" i="0" baseline="0">
              <a:solidFill>
                <a:schemeClr val="dk1"/>
              </a:solidFill>
              <a:effectLst/>
              <a:latin typeface="+mn-lt"/>
              <a:ea typeface="+mn-ea"/>
              <a:cs typeface="+mn-cs"/>
            </a:rPr>
            <a:t> Excel </a:t>
          </a:r>
          <a:r>
            <a:rPr lang="nl-NL" sz="1100" b="0" i="0">
              <a:solidFill>
                <a:schemeClr val="dk1"/>
              </a:solidFill>
              <a:effectLst/>
              <a:latin typeface="+mn-lt"/>
              <a:ea typeface="+mn-ea"/>
              <a:cs typeface="+mn-cs"/>
            </a:rPr>
            <a:t>of in andere programma’s zoals Google Spreadsheets</a:t>
          </a:r>
          <a:r>
            <a:rPr lang="nl-NL" sz="1100" b="0" i="0" baseline="0">
              <a:solidFill>
                <a:schemeClr val="dk1"/>
              </a:solidFill>
              <a:effectLst/>
              <a:latin typeface="+mn-lt"/>
              <a:ea typeface="+mn-ea"/>
              <a:cs typeface="+mn-cs"/>
            </a:rPr>
            <a:t> </a:t>
          </a:r>
          <a:r>
            <a:rPr lang="nl-NL" sz="1100" b="0" i="0">
              <a:solidFill>
                <a:schemeClr val="dk1"/>
              </a:solidFill>
              <a:effectLst/>
              <a:latin typeface="+mn-lt"/>
              <a:ea typeface="+mn-ea"/>
              <a:cs typeface="+mn-cs"/>
            </a:rPr>
            <a:t>kan de werking beïnvloeden.</a:t>
          </a:r>
        </a:p>
        <a:p>
          <a:endParaRPr lang="nl-NL" sz="1100" b="0" i="0">
            <a:solidFill>
              <a:schemeClr val="dk1"/>
            </a:solidFill>
            <a:effectLst/>
            <a:latin typeface="+mn-lt"/>
            <a:ea typeface="+mn-ea"/>
            <a:cs typeface="+mn-cs"/>
          </a:endParaRPr>
        </a:p>
        <a:p>
          <a:r>
            <a:rPr lang="nl-NL" sz="1100" b="0" i="0">
              <a:solidFill>
                <a:schemeClr val="dk1"/>
              </a:solidFill>
              <a:effectLst/>
              <a:latin typeface="+mn-lt"/>
              <a:ea typeface="+mn-ea"/>
              <a:cs typeface="+mn-cs"/>
            </a:rPr>
            <a:t>Vul uitsluitend de </a:t>
          </a:r>
          <a:r>
            <a:rPr lang="nl-NL" sz="1100" b="1" i="0">
              <a:solidFill>
                <a:schemeClr val="dk1"/>
              </a:solidFill>
              <a:effectLst/>
              <a:latin typeface="+mn-lt"/>
              <a:ea typeface="+mn-ea"/>
              <a:cs typeface="+mn-cs"/>
            </a:rPr>
            <a:t>gekleurde cellen</a:t>
          </a:r>
          <a:r>
            <a:rPr lang="nl-NL" sz="1100" b="0" i="0">
              <a:solidFill>
                <a:schemeClr val="dk1"/>
              </a:solidFill>
              <a:effectLst/>
              <a:latin typeface="+mn-lt"/>
              <a:ea typeface="+mn-ea"/>
              <a:cs typeface="+mn-cs"/>
            </a:rPr>
            <a:t> in. De overige cellen zijn beveiligd en kunnen niet worden aangepast.</a:t>
          </a:r>
          <a:endParaRPr lang="nl-NL" sz="1100"/>
        </a:p>
      </xdr:txBody>
    </xdr:sp>
    <xdr:clientData/>
  </xdr:twoCellAnchor>
  <xdr:twoCellAnchor>
    <xdr:from>
      <xdr:col>6</xdr:col>
      <xdr:colOff>381000</xdr:colOff>
      <xdr:row>5</xdr:row>
      <xdr:rowOff>171451</xdr:rowOff>
    </xdr:from>
    <xdr:to>
      <xdr:col>11</xdr:col>
      <xdr:colOff>85726</xdr:colOff>
      <xdr:row>23</xdr:row>
      <xdr:rowOff>147205</xdr:rowOff>
    </xdr:to>
    <xdr:sp macro="" textlink="">
      <xdr:nvSpPr>
        <xdr:cNvPr id="3" name="Tekstvak 2">
          <a:hlinkClick xmlns:r="http://schemas.openxmlformats.org/officeDocument/2006/relationships" r:id="rId2"/>
          <a:extLst>
            <a:ext uri="{FF2B5EF4-FFF2-40B4-BE49-F238E27FC236}">
              <a16:creationId xmlns:a16="http://schemas.microsoft.com/office/drawing/2014/main" id="{66798BDA-B136-4A5C-9EE3-D917F14A7E50}"/>
            </a:ext>
          </a:extLst>
        </xdr:cNvPr>
        <xdr:cNvSpPr txBox="1"/>
      </xdr:nvSpPr>
      <xdr:spPr>
        <a:xfrm>
          <a:off x="4987636" y="2492087"/>
          <a:ext cx="2735408" cy="3404754"/>
        </a:xfrm>
        <a:prstGeom prst="rect">
          <a:avLst/>
        </a:prstGeom>
        <a:solidFill>
          <a:schemeClr val="lt1"/>
        </a:solidFill>
        <a:ln w="28575"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nl-NL" sz="1100"/>
        </a:p>
        <a:p>
          <a:pPr algn="ctr"/>
          <a:r>
            <a:rPr lang="nl-NL" sz="1100"/>
            <a:t>Melior Advies helpt u graag om grip te krijgen op de schoolopbrengsten. Heeft u vragen of zoekt u ondersteuning</a:t>
          </a:r>
          <a:r>
            <a:rPr lang="nl-NL" sz="1100" baseline="0"/>
            <a:t> hierbij? Neem gerust contact op!</a:t>
          </a:r>
        </a:p>
        <a:p>
          <a:pPr algn="ctr"/>
          <a:endParaRPr lang="nl-NL" sz="1100" baseline="0"/>
        </a:p>
        <a:p>
          <a:pPr algn="ctr"/>
          <a:r>
            <a:rPr lang="nl-NL" sz="1100" baseline="0"/>
            <a:t>www.melioradvies.nl</a:t>
          </a:r>
        </a:p>
        <a:p>
          <a:pPr algn="ctr"/>
          <a:r>
            <a:rPr lang="nl-NL" sz="1100" baseline="0"/>
            <a:t>info@melioradvies.nl</a:t>
          </a:r>
        </a:p>
        <a:p>
          <a:pPr algn="ctr"/>
          <a:endParaRPr lang="nl-NL" sz="1100"/>
        </a:p>
        <a:p>
          <a:pPr algn="ctr"/>
          <a:r>
            <a:rPr lang="nl-NL" sz="1100"/>
            <a:t>Melior Advies - Kinderen van vandaag voor de wereld van morgen!</a:t>
          </a:r>
        </a:p>
      </xdr:txBody>
    </xdr:sp>
    <xdr:clientData/>
  </xdr:twoCellAnchor>
  <xdr:twoCellAnchor>
    <xdr:from>
      <xdr:col>1</xdr:col>
      <xdr:colOff>1266</xdr:colOff>
      <xdr:row>32</xdr:row>
      <xdr:rowOff>180034</xdr:rowOff>
    </xdr:from>
    <xdr:to>
      <xdr:col>8</xdr:col>
      <xdr:colOff>493568</xdr:colOff>
      <xdr:row>61</xdr:row>
      <xdr:rowOff>17319</xdr:rowOff>
    </xdr:to>
    <xdr:sp macro="" textlink="">
      <xdr:nvSpPr>
        <xdr:cNvPr id="5" name="Tekstvak 4">
          <a:extLst>
            <a:ext uri="{FF2B5EF4-FFF2-40B4-BE49-F238E27FC236}">
              <a16:creationId xmlns:a16="http://schemas.microsoft.com/office/drawing/2014/main" id="{EDA7DB37-C5AA-99FD-1B0F-204DFB6D45C6}"/>
            </a:ext>
          </a:extLst>
        </xdr:cNvPr>
        <xdr:cNvSpPr txBox="1"/>
      </xdr:nvSpPr>
      <xdr:spPr>
        <a:xfrm>
          <a:off x="209084" y="7644170"/>
          <a:ext cx="6103393" cy="5361785"/>
        </a:xfrm>
        <a:prstGeom prst="rect">
          <a:avLst/>
        </a:prstGeom>
        <a:solidFill>
          <a:schemeClr val="lt1"/>
        </a:solidFill>
        <a:ln w="28575"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i="0">
              <a:solidFill>
                <a:schemeClr val="dk1"/>
              </a:solidFill>
              <a:effectLst/>
              <a:latin typeface="+mn-lt"/>
              <a:ea typeface="+mn-ea"/>
              <a:cs typeface="+mn-cs"/>
            </a:rPr>
            <a:t>Achtergrond</a:t>
          </a:r>
        </a:p>
        <a:p>
          <a:r>
            <a:rPr lang="nl-NL" sz="1100" b="0" i="0">
              <a:solidFill>
                <a:schemeClr val="dk1"/>
              </a:solidFill>
              <a:effectLst/>
              <a:latin typeface="+mn-lt"/>
              <a:ea typeface="+mn-ea"/>
              <a:cs typeface="+mn-cs"/>
            </a:rPr>
            <a:t>In april 2024 publiceerde Cito het artikel </a:t>
          </a:r>
          <a:r>
            <a:rPr lang="nl-NL" sz="1100" b="0" i="1">
              <a:solidFill>
                <a:schemeClr val="dk1"/>
              </a:solidFill>
              <a:effectLst/>
              <a:latin typeface="+mn-lt"/>
              <a:ea typeface="+mn-ea"/>
              <a:cs typeface="+mn-cs"/>
            </a:rPr>
            <a:t>"Referentieniveaus Leerling in Beeld PO"</a:t>
          </a:r>
          <a:r>
            <a:rPr lang="nl-NL" sz="1100" b="0" i="0">
              <a:solidFill>
                <a:schemeClr val="dk1"/>
              </a:solidFill>
              <a:effectLst/>
              <a:latin typeface="+mn-lt"/>
              <a:ea typeface="+mn-ea"/>
              <a:cs typeface="+mn-cs"/>
            </a:rPr>
            <a:t>. Dit Melior-dashboard is gebaseerd op die publicatie. In het artikel wordt uitgelegd hoe je op groepsniveau kunt beoordelen in hoeverre leerlingen op weg zijn naar het behalen van referentieniveau </a:t>
          </a:r>
          <a:r>
            <a:rPr lang="nl-NL" sz="1100" b="1" i="0">
              <a:solidFill>
                <a:schemeClr val="dk1"/>
              </a:solidFill>
              <a:effectLst/>
              <a:latin typeface="+mn-lt"/>
              <a:ea typeface="+mn-ea"/>
              <a:cs typeface="+mn-cs"/>
            </a:rPr>
            <a:t>1F</a:t>
          </a:r>
          <a:r>
            <a:rPr lang="nl-NL" sz="1100" b="0" i="0">
              <a:solidFill>
                <a:schemeClr val="dk1"/>
              </a:solidFill>
              <a:effectLst/>
              <a:latin typeface="+mn-lt"/>
              <a:ea typeface="+mn-ea"/>
              <a:cs typeface="+mn-cs"/>
            </a:rPr>
            <a:t>, </a:t>
          </a:r>
          <a:r>
            <a:rPr lang="nl-NL" sz="1100" b="1" i="0">
              <a:solidFill>
                <a:schemeClr val="dk1"/>
              </a:solidFill>
              <a:effectLst/>
              <a:latin typeface="+mn-lt"/>
              <a:ea typeface="+mn-ea"/>
              <a:cs typeface="+mn-cs"/>
            </a:rPr>
            <a:t>2F</a:t>
          </a:r>
          <a:r>
            <a:rPr lang="nl-NL" sz="1100" b="0" i="0">
              <a:solidFill>
                <a:schemeClr val="dk1"/>
              </a:solidFill>
              <a:effectLst/>
              <a:latin typeface="+mn-lt"/>
              <a:ea typeface="+mn-ea"/>
              <a:cs typeface="+mn-cs"/>
            </a:rPr>
            <a:t> of </a:t>
          </a:r>
          <a:r>
            <a:rPr lang="nl-NL" sz="1100" b="1" i="0">
              <a:solidFill>
                <a:schemeClr val="dk1"/>
              </a:solidFill>
              <a:effectLst/>
              <a:latin typeface="+mn-lt"/>
              <a:ea typeface="+mn-ea"/>
              <a:cs typeface="+mn-cs"/>
            </a:rPr>
            <a:t>1S</a:t>
          </a:r>
          <a:r>
            <a:rPr lang="nl-NL" sz="1100" b="0" i="0">
              <a:solidFill>
                <a:schemeClr val="dk1"/>
              </a:solidFill>
              <a:effectLst/>
              <a:latin typeface="+mn-lt"/>
              <a:ea typeface="+mn-ea"/>
              <a:cs typeface="+mn-cs"/>
            </a:rPr>
            <a:t>.</a:t>
          </a:r>
        </a:p>
        <a:p>
          <a:endParaRPr lang="nl-NL" sz="1100" b="1" i="0">
            <a:solidFill>
              <a:schemeClr val="dk1"/>
            </a:solidFill>
            <a:effectLst/>
            <a:latin typeface="+mn-lt"/>
            <a:ea typeface="+mn-ea"/>
            <a:cs typeface="+mn-cs"/>
          </a:endParaRPr>
        </a:p>
        <a:p>
          <a:r>
            <a:rPr lang="nl-NL" sz="1200" b="1" i="0">
              <a:solidFill>
                <a:schemeClr val="dk1"/>
              </a:solidFill>
              <a:effectLst/>
              <a:latin typeface="+mn-lt"/>
              <a:ea typeface="+mn-ea"/>
              <a:cs typeface="+mn-cs"/>
            </a:rPr>
            <a:t>Interpretatie van vaardigheidsniveaus</a:t>
          </a:r>
        </a:p>
        <a:p>
          <a:pPr marL="171450" indent="-171450">
            <a:buFont typeface="Arial" panose="020B0604020202020204" pitchFamily="34" charset="0"/>
            <a:buChar char="•"/>
          </a:pPr>
          <a:r>
            <a:rPr lang="nl-NL" sz="1100" b="1" i="0">
              <a:solidFill>
                <a:schemeClr val="dk1"/>
              </a:solidFill>
              <a:effectLst/>
              <a:latin typeface="+mn-lt"/>
              <a:ea typeface="+mn-ea"/>
              <a:cs typeface="+mn-cs"/>
            </a:rPr>
            <a:t>Referentieniveau 1F</a:t>
          </a:r>
          <a:r>
            <a:rPr lang="nl-NL" sz="1100" b="0" i="0">
              <a:solidFill>
                <a:schemeClr val="dk1"/>
              </a:solidFill>
              <a:effectLst/>
              <a:latin typeface="+mn-lt"/>
              <a:ea typeface="+mn-ea"/>
              <a:cs typeface="+mn-cs"/>
            </a:rPr>
            <a:t>:</a:t>
          </a:r>
        </a:p>
        <a:p>
          <a:pPr marL="628650" lvl="1" indent="-171450">
            <a:buFont typeface="Courier New" panose="02070309020205020404" pitchFamily="49" charset="0"/>
            <a:buChar char="o"/>
          </a:pPr>
          <a:r>
            <a:rPr lang="nl-NL" sz="1100" b="0" i="0">
              <a:solidFill>
                <a:schemeClr val="dk1"/>
              </a:solidFill>
              <a:effectLst/>
              <a:latin typeface="+mn-lt"/>
              <a:ea typeface="+mn-ea"/>
              <a:cs typeface="+mn-cs"/>
            </a:rPr>
            <a:t>Leerlingen met vaardigheidsniveau </a:t>
          </a:r>
          <a:r>
            <a:rPr lang="nl-NL" sz="1100" b="1" i="0">
              <a:solidFill>
                <a:schemeClr val="dk1"/>
              </a:solidFill>
              <a:effectLst/>
              <a:latin typeface="+mn-lt"/>
              <a:ea typeface="+mn-ea"/>
              <a:cs typeface="+mn-cs"/>
            </a:rPr>
            <a:t>I+ t/m V</a:t>
          </a:r>
          <a:r>
            <a:rPr lang="nl-NL" sz="1100" b="0" i="0">
              <a:solidFill>
                <a:schemeClr val="dk1"/>
              </a:solidFill>
              <a:effectLst/>
              <a:latin typeface="+mn-lt"/>
              <a:ea typeface="+mn-ea"/>
              <a:cs typeface="+mn-cs"/>
            </a:rPr>
            <a:t> (exclusief V-) zijn op weg naar het behalen van 1F.</a:t>
          </a:r>
        </a:p>
        <a:p>
          <a:pPr marL="628650" lvl="1" indent="-171450">
            <a:buFont typeface="Courier New" panose="02070309020205020404" pitchFamily="49" charset="0"/>
            <a:buChar char="o"/>
          </a:pPr>
          <a:r>
            <a:rPr lang="nl-NL" sz="1100" b="0" i="0">
              <a:solidFill>
                <a:schemeClr val="dk1"/>
              </a:solidFill>
              <a:effectLst/>
              <a:latin typeface="+mn-lt"/>
              <a:ea typeface="+mn-ea"/>
              <a:cs typeface="+mn-cs"/>
            </a:rPr>
            <a:t>Leerlingen met niveau </a:t>
          </a:r>
          <a:r>
            <a:rPr lang="nl-NL" sz="1100" b="1" i="0">
              <a:solidFill>
                <a:schemeClr val="dk1"/>
              </a:solidFill>
              <a:effectLst/>
              <a:latin typeface="+mn-lt"/>
              <a:ea typeface="+mn-ea"/>
              <a:cs typeface="+mn-cs"/>
            </a:rPr>
            <a:t>V-</a:t>
          </a:r>
          <a:r>
            <a:rPr lang="nl-NL" sz="1100" b="0" i="0">
              <a:solidFill>
                <a:schemeClr val="dk1"/>
              </a:solidFill>
              <a:effectLst/>
              <a:latin typeface="+mn-lt"/>
              <a:ea typeface="+mn-ea"/>
              <a:cs typeface="+mn-cs"/>
            </a:rPr>
            <a:t> zullen 1F waarschijnlijk niet halen.</a:t>
          </a:r>
        </a:p>
        <a:p>
          <a:pPr marL="171450" indent="-171450">
            <a:buFont typeface="Arial" panose="020B0604020202020204" pitchFamily="34" charset="0"/>
            <a:buChar char="•"/>
          </a:pPr>
          <a:endParaRPr lang="nl-NL" sz="1100" b="0" i="0">
            <a:solidFill>
              <a:schemeClr val="dk1"/>
            </a:solidFill>
            <a:effectLst/>
            <a:latin typeface="+mn-lt"/>
            <a:ea typeface="+mn-ea"/>
            <a:cs typeface="+mn-cs"/>
          </a:endParaRPr>
        </a:p>
        <a:p>
          <a:pPr marL="171450" indent="-171450">
            <a:buFont typeface="Arial" panose="020B0604020202020204" pitchFamily="34" charset="0"/>
            <a:buChar char="•"/>
          </a:pPr>
          <a:r>
            <a:rPr lang="nl-NL" sz="1100" b="1" i="0">
              <a:solidFill>
                <a:schemeClr val="dk1"/>
              </a:solidFill>
              <a:effectLst/>
              <a:latin typeface="+mn-lt"/>
              <a:ea typeface="+mn-ea"/>
              <a:cs typeface="+mn-cs"/>
            </a:rPr>
            <a:t>Referentieniveau 2F en 1S</a:t>
          </a:r>
          <a:r>
            <a:rPr lang="nl-NL" sz="1100" b="0" i="0">
              <a:solidFill>
                <a:schemeClr val="dk1"/>
              </a:solidFill>
              <a:effectLst/>
              <a:latin typeface="+mn-lt"/>
              <a:ea typeface="+mn-ea"/>
              <a:cs typeface="+mn-cs"/>
            </a:rPr>
            <a:t> (verschilt per vakgebied):</a:t>
          </a:r>
        </a:p>
        <a:p>
          <a:pPr marL="628650" lvl="1" indent="-171450">
            <a:buFont typeface="Courier New" panose="02070309020205020404" pitchFamily="49" charset="0"/>
            <a:buChar char="o"/>
          </a:pPr>
          <a:r>
            <a:rPr lang="nl-NL" sz="1100" b="1" i="0">
              <a:solidFill>
                <a:schemeClr val="dk1"/>
              </a:solidFill>
              <a:effectLst/>
              <a:latin typeface="+mn-lt"/>
              <a:ea typeface="+mn-ea"/>
              <a:cs typeface="+mn-cs"/>
            </a:rPr>
            <a:t>Begrijpend lezen</a:t>
          </a:r>
          <a:r>
            <a:rPr lang="nl-NL" sz="1100" b="0" i="0">
              <a:solidFill>
                <a:schemeClr val="dk1"/>
              </a:solidFill>
              <a:effectLst/>
              <a:latin typeface="+mn-lt"/>
              <a:ea typeface="+mn-ea"/>
              <a:cs typeface="+mn-cs"/>
            </a:rPr>
            <a:t>: Niveau </a:t>
          </a:r>
          <a:r>
            <a:rPr lang="nl-NL" sz="1100" b="1" i="0">
              <a:solidFill>
                <a:schemeClr val="dk1"/>
              </a:solidFill>
              <a:effectLst/>
              <a:latin typeface="+mn-lt"/>
              <a:ea typeface="+mn-ea"/>
              <a:cs typeface="+mn-cs"/>
            </a:rPr>
            <a:t>A+ t/m C</a:t>
          </a:r>
          <a:r>
            <a:rPr lang="nl-NL" sz="1100" b="0" i="0">
              <a:solidFill>
                <a:schemeClr val="dk1"/>
              </a:solidFill>
              <a:effectLst/>
              <a:latin typeface="+mn-lt"/>
              <a:ea typeface="+mn-ea"/>
              <a:cs typeface="+mn-cs"/>
            </a:rPr>
            <a:t> is op weg naar 2F.</a:t>
          </a:r>
        </a:p>
        <a:p>
          <a:pPr marL="628650" lvl="1" indent="-171450">
            <a:buFont typeface="Courier New" panose="02070309020205020404" pitchFamily="49" charset="0"/>
            <a:buChar char="o"/>
          </a:pPr>
          <a:r>
            <a:rPr lang="nl-NL" sz="1100" b="1" i="0">
              <a:solidFill>
                <a:schemeClr val="dk1"/>
              </a:solidFill>
              <a:effectLst/>
              <a:latin typeface="+mn-lt"/>
              <a:ea typeface="+mn-ea"/>
              <a:cs typeface="+mn-cs"/>
            </a:rPr>
            <a:t>Rekenen-Wiskunde</a:t>
          </a:r>
          <a:r>
            <a:rPr lang="nl-NL" sz="1100" b="0" i="0">
              <a:solidFill>
                <a:schemeClr val="dk1"/>
              </a:solidFill>
              <a:effectLst/>
              <a:latin typeface="+mn-lt"/>
              <a:ea typeface="+mn-ea"/>
              <a:cs typeface="+mn-cs"/>
            </a:rPr>
            <a:t>: Niveau </a:t>
          </a:r>
          <a:r>
            <a:rPr lang="nl-NL" sz="1100" b="1" i="0">
              <a:solidFill>
                <a:schemeClr val="dk1"/>
              </a:solidFill>
              <a:effectLst/>
              <a:latin typeface="+mn-lt"/>
              <a:ea typeface="+mn-ea"/>
              <a:cs typeface="+mn-cs"/>
            </a:rPr>
            <a:t>I+ t/m II</a:t>
          </a:r>
          <a:r>
            <a:rPr lang="nl-NL" sz="1100" b="0" i="0">
              <a:solidFill>
                <a:schemeClr val="dk1"/>
              </a:solidFill>
              <a:effectLst/>
              <a:latin typeface="+mn-lt"/>
              <a:ea typeface="+mn-ea"/>
              <a:cs typeface="+mn-cs"/>
            </a:rPr>
            <a:t> is op weg naar 1S.</a:t>
          </a:r>
        </a:p>
        <a:p>
          <a:pPr marL="628650" lvl="1" indent="-171450">
            <a:buFont typeface="Courier New" panose="02070309020205020404" pitchFamily="49" charset="0"/>
            <a:buChar char="o"/>
          </a:pPr>
          <a:r>
            <a:rPr lang="nl-NL" sz="1100" b="1" i="0">
              <a:solidFill>
                <a:schemeClr val="dk1"/>
              </a:solidFill>
              <a:effectLst/>
              <a:latin typeface="+mn-lt"/>
              <a:ea typeface="+mn-ea"/>
              <a:cs typeface="+mn-cs"/>
            </a:rPr>
            <a:t>Taalverzorging</a:t>
          </a:r>
          <a:r>
            <a:rPr lang="nl-NL" sz="1100" b="0" i="0">
              <a:solidFill>
                <a:schemeClr val="dk1"/>
              </a:solidFill>
              <a:effectLst/>
              <a:latin typeface="+mn-lt"/>
              <a:ea typeface="+mn-ea"/>
              <a:cs typeface="+mn-cs"/>
            </a:rPr>
            <a:t>: Niveau </a:t>
          </a:r>
          <a:r>
            <a:rPr lang="nl-NL" sz="1100" b="1" i="0">
              <a:solidFill>
                <a:schemeClr val="dk1"/>
              </a:solidFill>
              <a:effectLst/>
              <a:latin typeface="+mn-lt"/>
              <a:ea typeface="+mn-ea"/>
              <a:cs typeface="+mn-cs"/>
            </a:rPr>
            <a:t>I+ t/m III</a:t>
          </a:r>
          <a:r>
            <a:rPr lang="nl-NL" sz="1100" b="0" i="0">
              <a:solidFill>
                <a:schemeClr val="dk1"/>
              </a:solidFill>
              <a:effectLst/>
              <a:latin typeface="+mn-lt"/>
              <a:ea typeface="+mn-ea"/>
              <a:cs typeface="+mn-cs"/>
            </a:rPr>
            <a:t> is op weg naar 2F, maar alleen voor het onderdeel </a:t>
          </a:r>
          <a:r>
            <a:rPr lang="nl-NL" sz="1100" b="0" i="1">
              <a:solidFill>
                <a:schemeClr val="dk1"/>
              </a:solidFill>
              <a:effectLst/>
              <a:latin typeface="+mn-lt"/>
              <a:ea typeface="+mn-ea"/>
              <a:cs typeface="+mn-cs"/>
            </a:rPr>
            <a:t>niet-werkwoorden</a:t>
          </a:r>
          <a:r>
            <a:rPr lang="nl-NL" sz="1100" b="0" i="0">
              <a:solidFill>
                <a:schemeClr val="dk1"/>
              </a:solidFill>
              <a:effectLst/>
              <a:latin typeface="+mn-lt"/>
              <a:ea typeface="+mn-ea"/>
              <a:cs typeface="+mn-cs"/>
            </a:rPr>
            <a:t>.</a:t>
          </a:r>
        </a:p>
        <a:p>
          <a:pPr marL="171450" indent="-171450">
            <a:buFont typeface="Arial" panose="020B0604020202020204" pitchFamily="34" charset="0"/>
            <a:buChar char="•"/>
          </a:pPr>
          <a:endParaRPr lang="nl-NL" sz="1100" b="0" i="0">
            <a:solidFill>
              <a:schemeClr val="dk1"/>
            </a:solidFill>
            <a:effectLst/>
            <a:latin typeface="+mn-lt"/>
            <a:ea typeface="+mn-ea"/>
            <a:cs typeface="+mn-cs"/>
          </a:endParaRPr>
        </a:p>
        <a:p>
          <a:r>
            <a:rPr lang="nl-NL" sz="1200" b="1" i="0">
              <a:solidFill>
                <a:schemeClr val="dk1"/>
              </a:solidFill>
              <a:effectLst/>
              <a:latin typeface="+mn-lt"/>
              <a:ea typeface="+mn-ea"/>
              <a:cs typeface="+mn-cs"/>
            </a:rPr>
            <a:t>Belangrijke aandachtspunten volgens Cito</a:t>
          </a:r>
        </a:p>
        <a:p>
          <a:r>
            <a:rPr lang="nl-NL" sz="1100" b="1" i="0">
              <a:solidFill>
                <a:schemeClr val="dk1"/>
              </a:solidFill>
              <a:effectLst/>
              <a:latin typeface="+mn-lt"/>
              <a:ea typeface="+mn-ea"/>
              <a:cs typeface="+mn-cs"/>
            </a:rPr>
            <a:t>1. Kleine groepen</a:t>
          </a:r>
          <a:r>
            <a:rPr lang="nl-NL" sz="1100" b="0" i="0">
              <a:solidFill>
                <a:schemeClr val="dk1"/>
              </a:solidFill>
              <a:effectLst/>
              <a:latin typeface="+mn-lt"/>
              <a:ea typeface="+mn-ea"/>
              <a:cs typeface="+mn-cs"/>
            </a:rPr>
            <a:t>:</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Hoe kleiner de groep, hoe groter de invloed van één leerling op het totaal. Wees dus voorzichtig met conclusies bij kleine groepen.</a:t>
          </a:r>
        </a:p>
        <a:p>
          <a:r>
            <a:rPr lang="nl-NL" sz="1100" b="1" i="0">
              <a:solidFill>
                <a:schemeClr val="dk1"/>
              </a:solidFill>
              <a:effectLst/>
              <a:latin typeface="+mn-lt"/>
              <a:ea typeface="+mn-ea"/>
              <a:cs typeface="+mn-cs"/>
            </a:rPr>
            <a:t>2. Geen individuele toepassing</a:t>
          </a:r>
          <a:r>
            <a:rPr lang="nl-NL" sz="1100" b="0" i="0">
              <a:solidFill>
                <a:schemeClr val="dk1"/>
              </a:solidFill>
              <a:effectLst/>
              <a:latin typeface="+mn-lt"/>
              <a:ea typeface="+mn-ea"/>
              <a:cs typeface="+mn-cs"/>
            </a:rPr>
            <a:t>:</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Deze werkwijze is bedoeld voor groepsanalyses, niet voor individuele leerlingen.</a:t>
          </a:r>
        </a:p>
        <a:p>
          <a:r>
            <a:rPr lang="nl-NL" sz="1100" b="1" i="0">
              <a:solidFill>
                <a:schemeClr val="dk1"/>
              </a:solidFill>
              <a:effectLst/>
              <a:latin typeface="+mn-lt"/>
              <a:ea typeface="+mn-ea"/>
              <a:cs typeface="+mn-cs"/>
            </a:rPr>
            <a:t>3. Leeftijd van de groep</a:t>
          </a:r>
          <a:r>
            <a:rPr lang="nl-NL" sz="1100" b="0" i="0">
              <a:solidFill>
                <a:schemeClr val="dk1"/>
              </a:solidFill>
              <a:effectLst/>
              <a:latin typeface="+mn-lt"/>
              <a:ea typeface="+mn-ea"/>
              <a:cs typeface="+mn-cs"/>
            </a:rPr>
            <a:t>:</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Hoe jonger de leerlingen, hoe voorzichtiger je moet zijn met uitspraken over het behalen van referentieniveaus aan het eind van de basisschool. Er is immers nog veel tijd om aan basisvaardigheden te werken.</a:t>
          </a:r>
        </a:p>
        <a:p>
          <a:endParaRPr lang="nl-NL" sz="1100" b="0" i="0">
            <a:solidFill>
              <a:schemeClr val="dk1"/>
            </a:solidFill>
            <a:effectLst/>
            <a:latin typeface="+mn-lt"/>
            <a:ea typeface="+mn-ea"/>
            <a:cs typeface="+mn-cs"/>
          </a:endParaRPr>
        </a:p>
        <a:p>
          <a:r>
            <a:rPr lang="nl-NL" sz="1100" b="1" i="0">
              <a:solidFill>
                <a:schemeClr val="dk1"/>
              </a:solidFill>
              <a:effectLst/>
              <a:latin typeface="+mn-lt"/>
              <a:ea typeface="+mn-ea"/>
              <a:cs typeface="+mn-cs"/>
            </a:rPr>
            <a:t>Meer informatie</a:t>
          </a:r>
        </a:p>
        <a:p>
          <a:r>
            <a:rPr lang="nl-NL" sz="1100" b="0" i="0">
              <a:solidFill>
                <a:schemeClr val="dk1"/>
              </a:solidFill>
              <a:effectLst/>
              <a:latin typeface="+mn-lt"/>
              <a:ea typeface="+mn-ea"/>
              <a:cs typeface="+mn-cs"/>
            </a:rPr>
            <a:t>Het volledige artikel is te vinden in </a:t>
          </a:r>
          <a:r>
            <a:rPr lang="nl-NL" sz="1100" b="0" i="1">
              <a:solidFill>
                <a:schemeClr val="dk1"/>
              </a:solidFill>
              <a:effectLst/>
              <a:latin typeface="+mn-lt"/>
              <a:ea typeface="+mn-ea"/>
              <a:cs typeface="+mn-cs"/>
            </a:rPr>
            <a:t>Cito - Leerling in Beeld</a:t>
          </a:r>
          <a:r>
            <a:rPr lang="nl-NL" sz="1100" b="0" i="0">
              <a:solidFill>
                <a:schemeClr val="dk1"/>
              </a:solidFill>
              <a:effectLst/>
              <a:latin typeface="+mn-lt"/>
              <a:ea typeface="+mn-ea"/>
              <a:cs typeface="+mn-cs"/>
            </a:rPr>
            <a:t>, onder het tabblad Help.</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 </a:t>
          </a:r>
          <a:endParaRPr lang="nl-NL">
            <a:effectLst/>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125095</xdr:colOff>
      <xdr:row>0</xdr:row>
      <xdr:rowOff>1527048</xdr:rowOff>
    </xdr:to>
    <xdr:pic>
      <xdr:nvPicPr>
        <xdr:cNvPr id="2" name="Afbeelding 1">
          <a:extLst>
            <a:ext uri="{FF2B5EF4-FFF2-40B4-BE49-F238E27FC236}">
              <a16:creationId xmlns:a16="http://schemas.microsoft.com/office/drawing/2014/main" id="{B9BA4098-CDBB-E13C-99D0-1EEEBB9F7F2A}"/>
            </a:ext>
          </a:extLst>
        </xdr:cNvPr>
        <xdr:cNvPicPr>
          <a:picLocks noChangeAspect="1"/>
        </xdr:cNvPicPr>
      </xdr:nvPicPr>
      <xdr:blipFill>
        <a:blip xmlns:r="http://schemas.openxmlformats.org/officeDocument/2006/relationships" r:embed="rId1"/>
        <a:stretch>
          <a:fillRect/>
        </a:stretch>
      </xdr:blipFill>
      <xdr:spPr>
        <a:xfrm>
          <a:off x="0" y="0"/>
          <a:ext cx="7818120" cy="1527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93345</xdr:colOff>
      <xdr:row>0</xdr:row>
      <xdr:rowOff>1527048</xdr:rowOff>
    </xdr:to>
    <xdr:pic>
      <xdr:nvPicPr>
        <xdr:cNvPr id="2" name="Afbeelding 1">
          <a:extLst>
            <a:ext uri="{FF2B5EF4-FFF2-40B4-BE49-F238E27FC236}">
              <a16:creationId xmlns:a16="http://schemas.microsoft.com/office/drawing/2014/main" id="{A4BACA1A-E58D-F180-2A6F-10823E42DD93}"/>
            </a:ext>
          </a:extLst>
        </xdr:cNvPr>
        <xdr:cNvPicPr>
          <a:picLocks noChangeAspect="1"/>
        </xdr:cNvPicPr>
      </xdr:nvPicPr>
      <xdr:blipFill>
        <a:blip xmlns:r="http://schemas.openxmlformats.org/officeDocument/2006/relationships" r:embed="rId1"/>
        <a:stretch>
          <a:fillRect/>
        </a:stretch>
      </xdr:blipFill>
      <xdr:spPr>
        <a:xfrm>
          <a:off x="0" y="0"/>
          <a:ext cx="7818120" cy="1527048"/>
        </a:xfrm>
        <a:prstGeom prst="rect">
          <a:avLst/>
        </a:prstGeom>
      </xdr:spPr>
    </xdr:pic>
    <xdr:clientData/>
  </xdr:twoCellAnchor>
  <xdr:twoCellAnchor>
    <xdr:from>
      <xdr:col>0</xdr:col>
      <xdr:colOff>180975</xdr:colOff>
      <xdr:row>3</xdr:row>
      <xdr:rowOff>104775</xdr:rowOff>
    </xdr:from>
    <xdr:to>
      <xdr:col>18</xdr:col>
      <xdr:colOff>19050</xdr:colOff>
      <xdr:row>11</xdr:row>
      <xdr:rowOff>47625</xdr:rowOff>
    </xdr:to>
    <xdr:sp macro="" textlink="">
      <xdr:nvSpPr>
        <xdr:cNvPr id="3" name="Tekstvak 2">
          <a:extLst>
            <a:ext uri="{FF2B5EF4-FFF2-40B4-BE49-F238E27FC236}">
              <a16:creationId xmlns:a16="http://schemas.microsoft.com/office/drawing/2014/main" id="{CE4BDB08-1115-97B1-D28A-2C401300FBAE}"/>
            </a:ext>
          </a:extLst>
        </xdr:cNvPr>
        <xdr:cNvSpPr txBox="1"/>
      </xdr:nvSpPr>
      <xdr:spPr>
        <a:xfrm>
          <a:off x="180975" y="2028825"/>
          <a:ext cx="10001250" cy="70485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i="0">
              <a:solidFill>
                <a:schemeClr val="dk1"/>
              </a:solidFill>
              <a:effectLst/>
              <a:latin typeface="+mn-lt"/>
              <a:ea typeface="+mn-ea"/>
              <a:cs typeface="+mn-cs"/>
            </a:rPr>
            <a:t>Toelichting bij het invullen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b="0" i="0">
              <a:solidFill>
                <a:schemeClr val="dk1"/>
              </a:solidFill>
              <a:effectLst/>
              <a:latin typeface="+mn-lt"/>
              <a:ea typeface="+mn-ea"/>
              <a:cs typeface="+mn-cs"/>
            </a:rPr>
            <a:t>Rode kolom: Vul hier het totaal aantal leerlingen per leerjaar in.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b="0" i="0">
              <a:solidFill>
                <a:schemeClr val="dk1"/>
              </a:solidFill>
              <a:effectLst/>
              <a:latin typeface="+mn-lt"/>
              <a:ea typeface="+mn-ea"/>
              <a:cs typeface="+mn-cs"/>
            </a:rPr>
            <a:t>Groene kolommen (</a:t>
          </a:r>
          <a:r>
            <a:rPr lang="nl-NL" sz="1100" b="0" i="1">
              <a:solidFill>
                <a:schemeClr val="dk1"/>
              </a:solidFill>
              <a:effectLst/>
              <a:latin typeface="+mn-lt"/>
              <a:ea typeface="+mn-ea"/>
              <a:cs typeface="+mn-cs"/>
            </a:rPr>
            <a:t>Begrijpend lezen</a:t>
          </a:r>
          <a:r>
            <a:rPr lang="nl-NL" sz="1100" b="0" i="0">
              <a:solidFill>
                <a:schemeClr val="dk1"/>
              </a:solidFill>
              <a:effectLst/>
              <a:latin typeface="+mn-lt"/>
              <a:ea typeface="+mn-ea"/>
              <a:cs typeface="+mn-cs"/>
            </a:rPr>
            <a:t>): Noteer het aantal leerlingen dat een niveau E, A, B of C heeft behaald.</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b="0" i="0">
              <a:solidFill>
                <a:schemeClr val="dk1"/>
              </a:solidFill>
              <a:effectLst/>
              <a:latin typeface="+mn-lt"/>
              <a:ea typeface="+mn-ea"/>
              <a:cs typeface="+mn-cs"/>
            </a:rPr>
            <a:t>Blauwe kolommen (</a:t>
          </a:r>
          <a:r>
            <a:rPr lang="nl-NL" sz="1100" b="0" i="1">
              <a:solidFill>
                <a:schemeClr val="dk1"/>
              </a:solidFill>
              <a:effectLst/>
              <a:latin typeface="+mn-lt"/>
              <a:ea typeface="+mn-ea"/>
              <a:cs typeface="+mn-cs"/>
            </a:rPr>
            <a:t>Rekenen &amp; Wiskunde</a:t>
          </a:r>
          <a:r>
            <a:rPr lang="nl-NL" sz="1100" b="0" i="0">
              <a:solidFill>
                <a:schemeClr val="dk1"/>
              </a:solidFill>
              <a:effectLst/>
              <a:latin typeface="+mn-lt"/>
              <a:ea typeface="+mn-ea"/>
              <a:cs typeface="+mn-cs"/>
            </a:rPr>
            <a:t>): Vul hier het aantal leerlingen in dat V-,</a:t>
          </a:r>
          <a:r>
            <a:rPr lang="nl-NL" sz="1100" b="0" i="0" baseline="0">
              <a:solidFill>
                <a:schemeClr val="dk1"/>
              </a:solidFill>
              <a:effectLst/>
              <a:latin typeface="+mn-lt"/>
              <a:ea typeface="+mn-ea"/>
              <a:cs typeface="+mn-cs"/>
            </a:rPr>
            <a:t> I of II heeft behaald.</a:t>
          </a:r>
          <a:endParaRPr lang="nl-NL" sz="1100" b="0" i="0">
            <a:solidFill>
              <a:schemeClr val="dk1"/>
            </a:solidFill>
            <a:effectLst/>
            <a:latin typeface="+mn-lt"/>
            <a:ea typeface="+mn-ea"/>
            <a:cs typeface="+mn-cs"/>
          </a:endParaRPr>
        </a:p>
        <a:p>
          <a:pPr marL="171450" indent="-171450">
            <a:buFont typeface="Arial" panose="020B0604020202020204" pitchFamily="34" charset="0"/>
            <a:buChar char="•"/>
          </a:pPr>
          <a:r>
            <a:rPr lang="nl-NL" sz="1100" b="0" i="0">
              <a:solidFill>
                <a:schemeClr val="dk1"/>
              </a:solidFill>
              <a:effectLst/>
              <a:latin typeface="+mn-lt"/>
              <a:ea typeface="+mn-ea"/>
              <a:cs typeface="+mn-cs"/>
            </a:rPr>
            <a:t>Gele kolommen (</a:t>
          </a:r>
          <a:r>
            <a:rPr lang="nl-NL" sz="1100" b="0" i="1">
              <a:solidFill>
                <a:schemeClr val="dk1"/>
              </a:solidFill>
              <a:effectLst/>
              <a:latin typeface="+mn-lt"/>
              <a:ea typeface="+mn-ea"/>
              <a:cs typeface="+mn-cs"/>
            </a:rPr>
            <a:t>Taalverzorging</a:t>
          </a:r>
          <a:r>
            <a:rPr lang="nl-NL" sz="1100" b="0" i="0">
              <a:solidFill>
                <a:schemeClr val="dk1"/>
              </a:solidFill>
              <a:effectLst/>
              <a:latin typeface="+mn-lt"/>
              <a:ea typeface="+mn-ea"/>
              <a:cs typeface="+mn-cs"/>
            </a:rPr>
            <a:t>): Vul het aantal leerlingen in dat niveau heeft V-, I, II of III heeft behaald, alleen voor het onderdeel "niet-werkwoorden". De overige</a:t>
          </a:r>
          <a:r>
            <a:rPr lang="nl-NL" sz="1100" b="0" i="0" baseline="0">
              <a:solidFill>
                <a:schemeClr val="dk1"/>
              </a:solidFill>
              <a:effectLst/>
              <a:latin typeface="+mn-lt"/>
              <a:ea typeface="+mn-ea"/>
              <a:cs typeface="+mn-cs"/>
            </a:rPr>
            <a:t> onderdelen worden niet meegenomen in deze analyse.</a:t>
          </a:r>
        </a:p>
        <a:p>
          <a:pPr marL="171450" indent="-171450">
            <a:buFont typeface="Arial" panose="020B0604020202020204" pitchFamily="34" charset="0"/>
            <a:buChar char="•"/>
          </a:pPr>
          <a:endParaRPr lang="nl-NL" sz="1100" b="0" i="0" baseline="0">
            <a:solidFill>
              <a:schemeClr val="dk1"/>
            </a:solidFill>
            <a:effectLst/>
            <a:latin typeface="+mn-lt"/>
            <a:ea typeface="+mn-ea"/>
            <a:cs typeface="+mn-cs"/>
          </a:endParaRPr>
        </a:p>
        <a:p>
          <a:r>
            <a:rPr lang="nl-NL" sz="1100" b="1" i="0">
              <a:solidFill>
                <a:schemeClr val="dk1"/>
              </a:solidFill>
              <a:effectLst/>
              <a:latin typeface="+mn-lt"/>
              <a:ea typeface="+mn-ea"/>
              <a:cs typeface="+mn-cs"/>
            </a:rPr>
            <a:t>Let op</a:t>
          </a:r>
          <a:r>
            <a:rPr lang="nl-NL" sz="1100" b="0" i="0">
              <a:solidFill>
                <a:schemeClr val="dk1"/>
              </a:solidFill>
              <a:effectLst/>
              <a:latin typeface="+mn-lt"/>
              <a:ea typeface="+mn-ea"/>
              <a:cs typeface="+mn-cs"/>
            </a:rPr>
            <a:t>: V- staat voor </a:t>
          </a:r>
          <a:r>
            <a:rPr lang="nl-NL" sz="1100" b="0" i="1">
              <a:solidFill>
                <a:schemeClr val="dk1"/>
              </a:solidFill>
              <a:effectLst/>
              <a:latin typeface="+mn-lt"/>
              <a:ea typeface="+mn-ea"/>
              <a:cs typeface="+mn-cs"/>
            </a:rPr>
            <a:t>"vijf min"</a:t>
          </a:r>
          <a:r>
            <a:rPr lang="nl-NL" sz="1100" b="0" i="0">
              <a:solidFill>
                <a:schemeClr val="dk1"/>
              </a:solidFill>
              <a:effectLst/>
              <a:latin typeface="+mn-lt"/>
              <a:ea typeface="+mn-ea"/>
              <a:cs typeface="+mn-cs"/>
            </a:rPr>
            <a:t>.</a:t>
          </a:r>
        </a:p>
        <a:p>
          <a:pPr marL="171450" indent="-171450">
            <a:buFont typeface="Arial" panose="020B0604020202020204" pitchFamily="34" charset="0"/>
            <a:buChar char="•"/>
          </a:pPr>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219076</xdr:colOff>
      <xdr:row>13</xdr:row>
      <xdr:rowOff>85725</xdr:rowOff>
    </xdr:from>
    <xdr:to>
      <xdr:col>9</xdr:col>
      <xdr:colOff>475576</xdr:colOff>
      <xdr:row>32</xdr:row>
      <xdr:rowOff>52388</xdr:rowOff>
    </xdr:to>
    <xdr:graphicFrame macro="">
      <xdr:nvGraphicFramePr>
        <xdr:cNvPr id="3" name="Grafiek 2">
          <a:extLst>
            <a:ext uri="{FF2B5EF4-FFF2-40B4-BE49-F238E27FC236}">
              <a16:creationId xmlns:a16="http://schemas.microsoft.com/office/drawing/2014/main" id="{2C83902B-6AC3-4257-983E-51BD5C76C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228600</xdr:colOff>
      <xdr:row>33</xdr:row>
      <xdr:rowOff>66675</xdr:rowOff>
    </xdr:from>
    <xdr:to>
      <xdr:col>9</xdr:col>
      <xdr:colOff>485100</xdr:colOff>
      <xdr:row>52</xdr:row>
      <xdr:rowOff>33338</xdr:rowOff>
    </xdr:to>
    <xdr:graphicFrame macro="">
      <xdr:nvGraphicFramePr>
        <xdr:cNvPr id="4" name="Grafiek 3">
          <a:extLst>
            <a:ext uri="{FF2B5EF4-FFF2-40B4-BE49-F238E27FC236}">
              <a16:creationId xmlns:a16="http://schemas.microsoft.com/office/drawing/2014/main" id="{027ADC67-F336-4A02-A7A9-4603367B9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222249</xdr:colOff>
      <xdr:row>3</xdr:row>
      <xdr:rowOff>57148</xdr:rowOff>
    </xdr:from>
    <xdr:to>
      <xdr:col>12</xdr:col>
      <xdr:colOff>609599</xdr:colOff>
      <xdr:row>12</xdr:row>
      <xdr:rowOff>142875</xdr:rowOff>
    </xdr:to>
    <xdr:sp macro="" textlink="">
      <xdr:nvSpPr>
        <xdr:cNvPr id="5" name="Tekstvak 4">
          <a:hlinkClick xmlns:r="http://schemas.openxmlformats.org/officeDocument/2006/relationships" r:id="rId3"/>
          <a:extLst>
            <a:ext uri="{FF2B5EF4-FFF2-40B4-BE49-F238E27FC236}">
              <a16:creationId xmlns:a16="http://schemas.microsoft.com/office/drawing/2014/main" id="{75537EB4-1762-FECF-2F12-F661A70F435F}"/>
            </a:ext>
          </a:extLst>
        </xdr:cNvPr>
        <xdr:cNvSpPr txBox="1"/>
      </xdr:nvSpPr>
      <xdr:spPr>
        <a:xfrm>
          <a:off x="222249" y="600073"/>
          <a:ext cx="7369175" cy="1714502"/>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Toelichting bij de grafieken</a:t>
          </a:r>
        </a:p>
        <a:p>
          <a:r>
            <a:rPr lang="nl-NL" sz="1100" b="0" i="0">
              <a:solidFill>
                <a:schemeClr val="dk1"/>
              </a:solidFill>
              <a:effectLst/>
              <a:latin typeface="+mn-lt"/>
              <a:ea typeface="+mn-ea"/>
              <a:cs typeface="+mn-cs"/>
            </a:rPr>
            <a:t>De bovenste grafieken</a:t>
          </a:r>
          <a:r>
            <a:rPr lang="nl-NL" sz="1100" b="0" i="0" baseline="0">
              <a:solidFill>
                <a:schemeClr val="dk1"/>
              </a:solidFill>
              <a:effectLst/>
              <a:latin typeface="+mn-lt"/>
              <a:ea typeface="+mn-ea"/>
              <a:cs typeface="+mn-cs"/>
            </a:rPr>
            <a:t> </a:t>
          </a:r>
          <a:r>
            <a:rPr lang="nl-NL" sz="1100" b="0" i="0">
              <a:solidFill>
                <a:schemeClr val="dk1"/>
              </a:solidFill>
              <a:effectLst/>
              <a:latin typeface="+mn-lt"/>
              <a:ea typeface="+mn-ea"/>
              <a:cs typeface="+mn-cs"/>
            </a:rPr>
            <a:t>tonen de </a:t>
          </a:r>
          <a:r>
            <a:rPr lang="nl-NL" sz="1100" b="1" i="0">
              <a:solidFill>
                <a:schemeClr val="dk1"/>
              </a:solidFill>
              <a:effectLst/>
              <a:latin typeface="+mn-lt"/>
              <a:ea typeface="+mn-ea"/>
              <a:cs typeface="+mn-cs"/>
            </a:rPr>
            <a:t>behaalde resultaten op de doorstroomtoets</a:t>
          </a:r>
          <a:r>
            <a:rPr lang="nl-NL" sz="1100" b="0" i="0">
              <a:solidFill>
                <a:schemeClr val="dk1"/>
              </a:solidFill>
              <a:effectLst/>
              <a:latin typeface="+mn-lt"/>
              <a:ea typeface="+mn-ea"/>
              <a:cs typeface="+mn-cs"/>
            </a:rPr>
            <a:t>. Daaronder staan de </a:t>
          </a:r>
          <a:r>
            <a:rPr lang="nl-NL" sz="1100" b="1" i="0">
              <a:solidFill>
                <a:schemeClr val="dk1"/>
              </a:solidFill>
              <a:effectLst/>
              <a:latin typeface="+mn-lt"/>
              <a:ea typeface="+mn-ea"/>
              <a:cs typeface="+mn-cs"/>
            </a:rPr>
            <a:t>prognoses van de tussenresultaten</a:t>
          </a:r>
          <a:r>
            <a:rPr lang="nl-NL" sz="1100" b="0" i="0">
              <a:solidFill>
                <a:schemeClr val="dk1"/>
              </a:solidFill>
              <a:effectLst/>
              <a:latin typeface="+mn-lt"/>
              <a:ea typeface="+mn-ea"/>
              <a:cs typeface="+mn-cs"/>
            </a:rPr>
            <a:t>, gebaseerd op gegevens uit het leerlingvolgsysteem.</a:t>
          </a:r>
        </a:p>
        <a:p>
          <a:endParaRPr lang="nl-NL" sz="1100" b="0" i="0">
            <a:solidFill>
              <a:schemeClr val="dk1"/>
            </a:solidFill>
            <a:effectLst/>
            <a:latin typeface="+mn-lt"/>
            <a:ea typeface="+mn-ea"/>
            <a:cs typeface="+mn-cs"/>
          </a:endParaRPr>
        </a:p>
        <a:p>
          <a:r>
            <a:rPr lang="nl-NL" sz="1100" b="1" i="0">
              <a:solidFill>
                <a:schemeClr val="dk1"/>
              </a:solidFill>
              <a:effectLst/>
              <a:latin typeface="+mn-lt"/>
              <a:ea typeface="+mn-ea"/>
              <a:cs typeface="+mn-cs"/>
            </a:rPr>
            <a:t>Legenda:</a:t>
          </a:r>
          <a:endParaRPr lang="nl-NL" sz="1100" b="0" i="0">
            <a:solidFill>
              <a:schemeClr val="dk1"/>
            </a:solidFill>
            <a:effectLst/>
            <a:latin typeface="+mn-lt"/>
            <a:ea typeface="+mn-ea"/>
            <a:cs typeface="+mn-cs"/>
          </a:endParaRPr>
        </a:p>
        <a:p>
          <a:r>
            <a:rPr lang="nl-NL" sz="1100" b="1" i="0">
              <a:solidFill>
                <a:schemeClr val="dk1"/>
              </a:solidFill>
              <a:effectLst/>
              <a:latin typeface="+mn-lt"/>
              <a:ea typeface="+mn-ea"/>
              <a:cs typeface="+mn-cs"/>
            </a:rPr>
            <a:t>GLG</a:t>
          </a:r>
          <a:r>
            <a:rPr lang="nl-NL" sz="1100" b="0" i="0">
              <a:solidFill>
                <a:schemeClr val="dk1"/>
              </a:solidFill>
              <a:effectLst/>
              <a:latin typeface="+mn-lt"/>
              <a:ea typeface="+mn-ea"/>
              <a:cs typeface="+mn-cs"/>
            </a:rPr>
            <a:t> (</a:t>
          </a:r>
          <a:r>
            <a:rPr lang="nl-NL" sz="1100" b="0" i="1">
              <a:solidFill>
                <a:schemeClr val="dk1"/>
              </a:solidFill>
              <a:effectLst/>
              <a:latin typeface="+mn-lt"/>
              <a:ea typeface="+mn-ea"/>
              <a:cs typeface="+mn-cs"/>
            </a:rPr>
            <a:t>Gewogen Landelijk Gemiddelde</a:t>
          </a:r>
          <a:r>
            <a:rPr lang="nl-NL" sz="1100" b="0" i="0">
              <a:solidFill>
                <a:schemeClr val="dk1"/>
              </a:solidFill>
              <a:effectLst/>
              <a:latin typeface="+mn-lt"/>
              <a:ea typeface="+mn-ea"/>
              <a:cs typeface="+mn-cs"/>
            </a:rPr>
            <a:t>): Het gemiddelde van scholen binnen dezelfde schoolweginggroep.</a:t>
          </a:r>
        </a:p>
        <a:p>
          <a:r>
            <a:rPr lang="nl-NL" sz="1100" b="1" i="0">
              <a:solidFill>
                <a:schemeClr val="dk1"/>
              </a:solidFill>
              <a:effectLst/>
              <a:latin typeface="+mn-lt"/>
              <a:ea typeface="+mn-ea"/>
              <a:cs typeface="+mn-cs"/>
            </a:rPr>
            <a:t>SW</a:t>
          </a:r>
          <a:r>
            <a:rPr lang="nl-NL" sz="1100" b="0" i="0">
              <a:solidFill>
                <a:schemeClr val="dk1"/>
              </a:solidFill>
              <a:effectLst/>
              <a:latin typeface="+mn-lt"/>
              <a:ea typeface="+mn-ea"/>
              <a:cs typeface="+mn-cs"/>
            </a:rPr>
            <a:t> (</a:t>
          </a:r>
          <a:r>
            <a:rPr lang="nl-NL" sz="1100" b="0" i="1">
              <a:solidFill>
                <a:schemeClr val="dk1"/>
              </a:solidFill>
              <a:effectLst/>
              <a:latin typeface="+mn-lt"/>
              <a:ea typeface="+mn-ea"/>
              <a:cs typeface="+mn-cs"/>
            </a:rPr>
            <a:t>Signaleringswaarde</a:t>
          </a:r>
          <a:r>
            <a:rPr lang="nl-NL" sz="1100" b="0" i="0">
              <a:solidFill>
                <a:schemeClr val="dk1"/>
              </a:solidFill>
              <a:effectLst/>
              <a:latin typeface="+mn-lt"/>
              <a:ea typeface="+mn-ea"/>
              <a:cs typeface="+mn-cs"/>
            </a:rPr>
            <a:t>): De normwaarde zoals vastgesteld door de Inspectie van het Onderwijs.</a:t>
          </a:r>
        </a:p>
        <a:p>
          <a:endParaRPr lang="nl-NL" sz="1100" b="0" i="0">
            <a:solidFill>
              <a:schemeClr val="dk1"/>
            </a:solidFill>
            <a:effectLst/>
            <a:latin typeface="+mn-lt"/>
            <a:ea typeface="+mn-ea"/>
            <a:cs typeface="+mn-cs"/>
          </a:endParaRPr>
        </a:p>
        <a:p>
          <a:r>
            <a:rPr lang="nl-NL" sz="1100" b="0" i="0">
              <a:solidFill>
                <a:schemeClr val="dk1"/>
              </a:solidFill>
              <a:effectLst/>
              <a:latin typeface="+mn-lt"/>
              <a:ea typeface="+mn-ea"/>
              <a:cs typeface="+mn-cs"/>
            </a:rPr>
            <a:t>Bron: Inspectie van het Onderwijs</a:t>
          </a:r>
        </a:p>
      </xdr:txBody>
    </xdr:sp>
    <xdr:clientData/>
  </xdr:twoCellAnchor>
  <xdr:twoCellAnchor editAs="oneCell">
    <xdr:from>
      <xdr:col>13</xdr:col>
      <xdr:colOff>600432</xdr:colOff>
      <xdr:row>1</xdr:row>
      <xdr:rowOff>1</xdr:rowOff>
    </xdr:from>
    <xdr:to>
      <xdr:col>17</xdr:col>
      <xdr:colOff>466973</xdr:colOff>
      <xdr:row>9</xdr:row>
      <xdr:rowOff>158750</xdr:rowOff>
    </xdr:to>
    <xdr:pic>
      <xdr:nvPicPr>
        <xdr:cNvPr id="7" name="Afbeelding 6">
          <a:hlinkClick xmlns:r="http://schemas.openxmlformats.org/officeDocument/2006/relationships" r:id="rId4"/>
          <a:extLst>
            <a:ext uri="{FF2B5EF4-FFF2-40B4-BE49-F238E27FC236}">
              <a16:creationId xmlns:a16="http://schemas.microsoft.com/office/drawing/2014/main" id="{63D88A77-DC88-1D41-54C7-9002AD2375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182332" y="190501"/>
          <a:ext cx="2301766" cy="1685924"/>
        </a:xfrm>
        <a:prstGeom prst="rect">
          <a:avLst/>
        </a:prstGeom>
      </xdr:spPr>
    </xdr:pic>
    <xdr:clientData/>
  </xdr:twoCellAnchor>
  <xdr:twoCellAnchor>
    <xdr:from>
      <xdr:col>0</xdr:col>
      <xdr:colOff>228600</xdr:colOff>
      <xdr:row>52</xdr:row>
      <xdr:rowOff>161925</xdr:rowOff>
    </xdr:from>
    <xdr:to>
      <xdr:col>9</xdr:col>
      <xdr:colOff>485100</xdr:colOff>
      <xdr:row>71</xdr:row>
      <xdr:rowOff>128588</xdr:rowOff>
    </xdr:to>
    <xdr:graphicFrame macro="">
      <xdr:nvGraphicFramePr>
        <xdr:cNvPr id="8" name="Grafiek 7">
          <a:extLst>
            <a:ext uri="{FF2B5EF4-FFF2-40B4-BE49-F238E27FC236}">
              <a16:creationId xmlns:a16="http://schemas.microsoft.com/office/drawing/2014/main" id="{FD50F215-78D8-47CC-BB54-81177C7A14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590550</xdr:colOff>
      <xdr:row>13</xdr:row>
      <xdr:rowOff>85725</xdr:rowOff>
    </xdr:from>
    <xdr:to>
      <xdr:col>18</xdr:col>
      <xdr:colOff>504150</xdr:colOff>
      <xdr:row>32</xdr:row>
      <xdr:rowOff>52388</xdr:rowOff>
    </xdr:to>
    <xdr:graphicFrame macro="">
      <xdr:nvGraphicFramePr>
        <xdr:cNvPr id="2" name="Grafiek 1">
          <a:extLst>
            <a:ext uri="{FF2B5EF4-FFF2-40B4-BE49-F238E27FC236}">
              <a16:creationId xmlns:a16="http://schemas.microsoft.com/office/drawing/2014/main" id="{2C23812B-04F8-40F8-B692-8CB54C622D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600075</xdr:colOff>
      <xdr:row>33</xdr:row>
      <xdr:rowOff>66675</xdr:rowOff>
    </xdr:from>
    <xdr:to>
      <xdr:col>18</xdr:col>
      <xdr:colOff>513675</xdr:colOff>
      <xdr:row>52</xdr:row>
      <xdr:rowOff>33338</xdr:rowOff>
    </xdr:to>
    <xdr:graphicFrame macro="">
      <xdr:nvGraphicFramePr>
        <xdr:cNvPr id="6" name="Grafiek 5">
          <a:extLst>
            <a:ext uri="{FF2B5EF4-FFF2-40B4-BE49-F238E27FC236}">
              <a16:creationId xmlns:a16="http://schemas.microsoft.com/office/drawing/2014/main" id="{E50C7C78-01BD-4470-BBAD-5B85CD482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590550</xdr:colOff>
      <xdr:row>52</xdr:row>
      <xdr:rowOff>161925</xdr:rowOff>
    </xdr:from>
    <xdr:to>
      <xdr:col>18</xdr:col>
      <xdr:colOff>504150</xdr:colOff>
      <xdr:row>71</xdr:row>
      <xdr:rowOff>128588</xdr:rowOff>
    </xdr:to>
    <xdr:graphicFrame macro="">
      <xdr:nvGraphicFramePr>
        <xdr:cNvPr id="9" name="Grafiek 8">
          <a:extLst>
            <a:ext uri="{FF2B5EF4-FFF2-40B4-BE49-F238E27FC236}">
              <a16:creationId xmlns:a16="http://schemas.microsoft.com/office/drawing/2014/main" id="{8BAE1244-478C-45D4-82D7-F4BC2E40F1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95250</xdr:colOff>
      <xdr:row>0</xdr:row>
      <xdr:rowOff>130175</xdr:rowOff>
    </xdr:from>
    <xdr:to>
      <xdr:col>14</xdr:col>
      <xdr:colOff>285750</xdr:colOff>
      <xdr:row>3</xdr:row>
      <xdr:rowOff>9525</xdr:rowOff>
    </xdr:to>
    <xdr:sp macro="" textlink="">
      <xdr:nvSpPr>
        <xdr:cNvPr id="10" name="Tekstvak 9">
          <a:extLst>
            <a:ext uri="{FF2B5EF4-FFF2-40B4-BE49-F238E27FC236}">
              <a16:creationId xmlns:a16="http://schemas.microsoft.com/office/drawing/2014/main" id="{0CBF1386-6212-4327-983E-2A5A93DFFCEA}"/>
            </a:ext>
          </a:extLst>
        </xdr:cNvPr>
        <xdr:cNvSpPr txBox="1"/>
      </xdr:nvSpPr>
      <xdr:spPr>
        <a:xfrm>
          <a:off x="3419475" y="130175"/>
          <a:ext cx="5067300" cy="422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aseline="0"/>
            <a:t>Totaal eind- en tussenresultaten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295275</xdr:colOff>
      <xdr:row>13</xdr:row>
      <xdr:rowOff>33593</xdr:rowOff>
    </xdr:from>
    <xdr:to>
      <xdr:col>19</xdr:col>
      <xdr:colOff>208875</xdr:colOff>
      <xdr:row>32</xdr:row>
      <xdr:rowOff>14093</xdr:rowOff>
    </xdr:to>
    <xdr:graphicFrame macro="">
      <xdr:nvGraphicFramePr>
        <xdr:cNvPr id="2" name="Grafiek 1">
          <a:extLst>
            <a:ext uri="{FF2B5EF4-FFF2-40B4-BE49-F238E27FC236}">
              <a16:creationId xmlns:a16="http://schemas.microsoft.com/office/drawing/2014/main" id="{670612D3-EE48-4EAA-B15E-286D5D58A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290879</xdr:colOff>
      <xdr:row>32</xdr:row>
      <xdr:rowOff>108085</xdr:rowOff>
    </xdr:from>
    <xdr:to>
      <xdr:col>19</xdr:col>
      <xdr:colOff>204479</xdr:colOff>
      <xdr:row>51</xdr:row>
      <xdr:rowOff>88585</xdr:rowOff>
    </xdr:to>
    <xdr:graphicFrame macro="">
      <xdr:nvGraphicFramePr>
        <xdr:cNvPr id="3" name="Grafiek 2">
          <a:extLst>
            <a:ext uri="{FF2B5EF4-FFF2-40B4-BE49-F238E27FC236}">
              <a16:creationId xmlns:a16="http://schemas.microsoft.com/office/drawing/2014/main" id="{54F46EE9-5581-4EFD-BAF7-F276BD2390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295275</xdr:colOff>
      <xdr:row>52</xdr:row>
      <xdr:rowOff>5751</xdr:rowOff>
    </xdr:from>
    <xdr:to>
      <xdr:col>19</xdr:col>
      <xdr:colOff>208875</xdr:colOff>
      <xdr:row>71</xdr:row>
      <xdr:rowOff>176751</xdr:rowOff>
    </xdr:to>
    <xdr:graphicFrame macro="">
      <xdr:nvGraphicFramePr>
        <xdr:cNvPr id="4" name="Grafiek 3">
          <a:extLst>
            <a:ext uri="{FF2B5EF4-FFF2-40B4-BE49-F238E27FC236}">
              <a16:creationId xmlns:a16="http://schemas.microsoft.com/office/drawing/2014/main" id="{5EB0F7BE-48DC-4A60-80DB-44AF72D00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142875</xdr:colOff>
      <xdr:row>13</xdr:row>
      <xdr:rowOff>33593</xdr:rowOff>
    </xdr:from>
    <xdr:to>
      <xdr:col>10</xdr:col>
      <xdr:colOff>166875</xdr:colOff>
      <xdr:row>32</xdr:row>
      <xdr:rowOff>14093</xdr:rowOff>
    </xdr:to>
    <xdr:graphicFrame macro="">
      <xdr:nvGraphicFramePr>
        <xdr:cNvPr id="5" name="Grafiek 4">
          <a:extLst>
            <a:ext uri="{FF2B5EF4-FFF2-40B4-BE49-F238E27FC236}">
              <a16:creationId xmlns:a16="http://schemas.microsoft.com/office/drawing/2014/main" id="{F7D3FF26-38A2-401C-B459-368EECE42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142875</xdr:colOff>
      <xdr:row>32</xdr:row>
      <xdr:rowOff>100268</xdr:rowOff>
    </xdr:from>
    <xdr:to>
      <xdr:col>10</xdr:col>
      <xdr:colOff>166875</xdr:colOff>
      <xdr:row>51</xdr:row>
      <xdr:rowOff>80768</xdr:rowOff>
    </xdr:to>
    <xdr:graphicFrame macro="">
      <xdr:nvGraphicFramePr>
        <xdr:cNvPr id="6" name="Grafiek 5">
          <a:extLst>
            <a:ext uri="{FF2B5EF4-FFF2-40B4-BE49-F238E27FC236}">
              <a16:creationId xmlns:a16="http://schemas.microsoft.com/office/drawing/2014/main" id="{B7A72A40-8A45-41F5-AE8F-32BD51AF2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142875</xdr:colOff>
      <xdr:row>52</xdr:row>
      <xdr:rowOff>5751</xdr:rowOff>
    </xdr:from>
    <xdr:to>
      <xdr:col>10</xdr:col>
      <xdr:colOff>166875</xdr:colOff>
      <xdr:row>71</xdr:row>
      <xdr:rowOff>176751</xdr:rowOff>
    </xdr:to>
    <xdr:graphicFrame macro="">
      <xdr:nvGraphicFramePr>
        <xdr:cNvPr id="7" name="Grafiek 6">
          <a:extLst>
            <a:ext uri="{FF2B5EF4-FFF2-40B4-BE49-F238E27FC236}">
              <a16:creationId xmlns:a16="http://schemas.microsoft.com/office/drawing/2014/main" id="{BE4B0174-872C-457A-9C26-0ABAF9569D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323850</xdr:colOff>
      <xdr:row>13</xdr:row>
      <xdr:rowOff>37675</xdr:rowOff>
    </xdr:from>
    <xdr:to>
      <xdr:col>28</xdr:col>
      <xdr:colOff>237450</xdr:colOff>
      <xdr:row>32</xdr:row>
      <xdr:rowOff>18175</xdr:rowOff>
    </xdr:to>
    <xdr:graphicFrame macro="">
      <xdr:nvGraphicFramePr>
        <xdr:cNvPr id="11" name="Grafiek 10">
          <a:extLst>
            <a:ext uri="{FF2B5EF4-FFF2-40B4-BE49-F238E27FC236}">
              <a16:creationId xmlns:a16="http://schemas.microsoft.com/office/drawing/2014/main" id="{F8028E22-3C00-4F9E-A779-0DCB6E0AAA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323850</xdr:colOff>
      <xdr:row>32</xdr:row>
      <xdr:rowOff>109794</xdr:rowOff>
    </xdr:from>
    <xdr:to>
      <xdr:col>28</xdr:col>
      <xdr:colOff>237450</xdr:colOff>
      <xdr:row>51</xdr:row>
      <xdr:rowOff>90294</xdr:rowOff>
    </xdr:to>
    <xdr:graphicFrame macro="">
      <xdr:nvGraphicFramePr>
        <xdr:cNvPr id="12" name="Grafiek 11">
          <a:extLst>
            <a:ext uri="{FF2B5EF4-FFF2-40B4-BE49-F238E27FC236}">
              <a16:creationId xmlns:a16="http://schemas.microsoft.com/office/drawing/2014/main" id="{CCDF9D49-930C-488A-8E26-7CA4CFA9BC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314325</xdr:colOff>
      <xdr:row>52</xdr:row>
      <xdr:rowOff>15276</xdr:rowOff>
    </xdr:from>
    <xdr:to>
      <xdr:col>28</xdr:col>
      <xdr:colOff>227925</xdr:colOff>
      <xdr:row>71</xdr:row>
      <xdr:rowOff>186276</xdr:rowOff>
    </xdr:to>
    <xdr:graphicFrame macro="">
      <xdr:nvGraphicFramePr>
        <xdr:cNvPr id="13" name="Grafiek 12">
          <a:extLst>
            <a:ext uri="{FF2B5EF4-FFF2-40B4-BE49-F238E27FC236}">
              <a16:creationId xmlns:a16="http://schemas.microsoft.com/office/drawing/2014/main" id="{53ABBEAF-0003-41BA-94CD-1DCBB59F7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152400</xdr:colOff>
      <xdr:row>2</xdr:row>
      <xdr:rowOff>95248</xdr:rowOff>
    </xdr:from>
    <xdr:to>
      <xdr:col>10</xdr:col>
      <xdr:colOff>161192</xdr:colOff>
      <xdr:row>12</xdr:row>
      <xdr:rowOff>26248</xdr:rowOff>
    </xdr:to>
    <xdr:sp macro="" textlink="">
      <xdr:nvSpPr>
        <xdr:cNvPr id="14" name="Tekstvak 13">
          <a:extLst>
            <a:ext uri="{FF2B5EF4-FFF2-40B4-BE49-F238E27FC236}">
              <a16:creationId xmlns:a16="http://schemas.microsoft.com/office/drawing/2014/main" id="{3D9E3142-570A-D1BD-C0D2-0CF133FDADA0}"/>
            </a:ext>
          </a:extLst>
        </xdr:cNvPr>
        <xdr:cNvSpPr txBox="1"/>
      </xdr:nvSpPr>
      <xdr:spPr>
        <a:xfrm>
          <a:off x="152400" y="476248"/>
          <a:ext cx="6104792" cy="183600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De onderstaande grafiek</a:t>
          </a:r>
          <a:r>
            <a:rPr lang="nl-NL" sz="1100" b="1" i="0" baseline="0">
              <a:solidFill>
                <a:schemeClr val="dk1"/>
              </a:solidFill>
              <a:effectLst/>
              <a:latin typeface="+mn-lt"/>
              <a:ea typeface="+mn-ea"/>
              <a:cs typeface="+mn-cs"/>
            </a:rPr>
            <a:t> toont </a:t>
          </a:r>
          <a:r>
            <a:rPr lang="nl-NL" sz="1100" b="1" i="0">
              <a:solidFill>
                <a:schemeClr val="dk1"/>
              </a:solidFill>
              <a:effectLst/>
              <a:latin typeface="+mn-lt"/>
              <a:ea typeface="+mn-ea"/>
              <a:cs typeface="+mn-cs"/>
            </a:rPr>
            <a:t>de behaalde scores op de doorstroomtoets, met daaronder een uitspliting</a:t>
          </a:r>
          <a:r>
            <a:rPr lang="nl-NL" sz="1100" b="1" i="0" baseline="0">
              <a:solidFill>
                <a:schemeClr val="dk1"/>
              </a:solidFill>
              <a:effectLst/>
              <a:latin typeface="+mn-lt"/>
              <a:ea typeface="+mn-ea"/>
              <a:cs typeface="+mn-cs"/>
            </a:rPr>
            <a:t> </a:t>
          </a:r>
          <a:r>
            <a:rPr lang="nl-NL" sz="1100" b="1" i="0">
              <a:solidFill>
                <a:schemeClr val="dk1"/>
              </a:solidFill>
              <a:effectLst/>
              <a:latin typeface="+mn-lt"/>
              <a:ea typeface="+mn-ea"/>
              <a:cs typeface="+mn-cs"/>
            </a:rPr>
            <a:t>per vakgebied. </a:t>
          </a:r>
          <a:r>
            <a:rPr lang="nl-NL" sz="1100" b="0" i="0">
              <a:solidFill>
                <a:schemeClr val="dk1"/>
              </a:solidFill>
              <a:effectLst/>
              <a:latin typeface="+mn-lt"/>
              <a:ea typeface="+mn-ea"/>
              <a:cs typeface="+mn-cs"/>
            </a:rPr>
            <a:t>In de grafieken wordt</a:t>
          </a:r>
          <a:r>
            <a:rPr lang="nl-NL" sz="1100" b="0" i="0" baseline="0">
              <a:solidFill>
                <a:schemeClr val="dk1"/>
              </a:solidFill>
              <a:effectLst/>
              <a:latin typeface="+mn-lt"/>
              <a:ea typeface="+mn-ea"/>
              <a:cs typeface="+mn-cs"/>
            </a:rPr>
            <a:t> ook </a:t>
          </a:r>
          <a:r>
            <a:rPr lang="nl-NL" sz="1100" b="0" i="0">
              <a:solidFill>
                <a:schemeClr val="dk1"/>
              </a:solidFill>
              <a:effectLst/>
              <a:latin typeface="+mn-lt"/>
              <a:ea typeface="+mn-ea"/>
              <a:cs typeface="+mn-cs"/>
            </a:rPr>
            <a:t>het gewogen landelijk gemiddelde en de ambitie van de eigen school weergegeven. Bij het landelijk gemiddelde is rekening gehouden met de schoolweging.</a:t>
          </a:r>
        </a:p>
        <a:p>
          <a:endParaRPr lang="nl-NL" sz="1100" b="0" i="0">
            <a:solidFill>
              <a:schemeClr val="dk1"/>
            </a:solidFill>
            <a:effectLst/>
            <a:latin typeface="+mn-lt"/>
            <a:ea typeface="+mn-ea"/>
            <a:cs typeface="+mn-cs"/>
          </a:endParaRPr>
        </a:p>
        <a:p>
          <a:r>
            <a:rPr lang="nl-NL" sz="1100" b="1" i="0">
              <a:solidFill>
                <a:schemeClr val="dk1"/>
              </a:solidFill>
              <a:effectLst/>
              <a:latin typeface="+mn-lt"/>
              <a:ea typeface="+mn-ea"/>
              <a:cs typeface="+mn-cs"/>
            </a:rPr>
            <a:t>Toelichting op de afkortingen:</a:t>
          </a:r>
          <a:endParaRPr lang="nl-NL" sz="1100" b="0" i="0">
            <a:solidFill>
              <a:schemeClr val="dk1"/>
            </a:solidFill>
            <a:effectLst/>
            <a:latin typeface="+mn-lt"/>
            <a:ea typeface="+mn-ea"/>
            <a:cs typeface="+mn-cs"/>
          </a:endParaRPr>
        </a:p>
        <a:p>
          <a:r>
            <a:rPr lang="nl-NL" sz="1100" b="1" i="0">
              <a:solidFill>
                <a:schemeClr val="dk1"/>
              </a:solidFill>
              <a:effectLst/>
              <a:latin typeface="+mn-lt"/>
              <a:ea typeface="+mn-ea"/>
              <a:cs typeface="+mn-cs"/>
            </a:rPr>
            <a:t>GLG (Gewogen Landelijk Gemiddelde):</a:t>
          </a:r>
          <a:r>
            <a:rPr lang="nl-NL" sz="1100" b="0" i="0">
              <a:solidFill>
                <a:schemeClr val="dk1"/>
              </a:solidFill>
              <a:effectLst/>
              <a:latin typeface="+mn-lt"/>
              <a:ea typeface="+mn-ea"/>
              <a:cs typeface="+mn-cs"/>
            </a:rPr>
            <a:t> Het gemiddelde van scholen die behoren tot dezelfde wegingsgroep.</a:t>
          </a:r>
        </a:p>
        <a:p>
          <a:r>
            <a:rPr lang="nl-NL" sz="1100" b="1" i="0">
              <a:solidFill>
                <a:schemeClr val="dk1"/>
              </a:solidFill>
              <a:effectLst/>
              <a:latin typeface="+mn-lt"/>
              <a:ea typeface="+mn-ea"/>
              <a:cs typeface="+mn-cs"/>
            </a:rPr>
            <a:t>SW (Signaleringswaarde):</a:t>
          </a:r>
          <a:r>
            <a:rPr lang="nl-NL" sz="1100" b="0" i="0">
              <a:solidFill>
                <a:schemeClr val="dk1"/>
              </a:solidFill>
              <a:effectLst/>
              <a:latin typeface="+mn-lt"/>
              <a:ea typeface="+mn-ea"/>
              <a:cs typeface="+mn-cs"/>
            </a:rPr>
            <a:t> De grenswaarde die de onderwijsinspectie hanteert om te bepalen of een score mogelijk aanleiding geeft tot nader onderzoek.</a:t>
          </a:r>
        </a:p>
      </xdr:txBody>
    </xdr:sp>
    <xdr:clientData/>
  </xdr:twoCellAnchor>
  <xdr:twoCellAnchor>
    <xdr:from>
      <xdr:col>10</xdr:col>
      <xdr:colOff>294298</xdr:colOff>
      <xdr:row>2</xdr:row>
      <xdr:rowOff>98178</xdr:rowOff>
    </xdr:from>
    <xdr:to>
      <xdr:col>19</xdr:col>
      <xdr:colOff>201002</xdr:colOff>
      <xdr:row>12</xdr:row>
      <xdr:rowOff>29178</xdr:rowOff>
    </xdr:to>
    <xdr:sp macro="" textlink="">
      <xdr:nvSpPr>
        <xdr:cNvPr id="15" name="Tekstvak 14">
          <a:extLst>
            <a:ext uri="{FF2B5EF4-FFF2-40B4-BE49-F238E27FC236}">
              <a16:creationId xmlns:a16="http://schemas.microsoft.com/office/drawing/2014/main" id="{58E833C3-7149-4EF7-A166-4EE366D12D40}"/>
            </a:ext>
          </a:extLst>
        </xdr:cNvPr>
        <xdr:cNvSpPr txBox="1"/>
      </xdr:nvSpPr>
      <xdr:spPr>
        <a:xfrm>
          <a:off x="6390298" y="479178"/>
          <a:ext cx="5393104" cy="183600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Deze grafieken tonen een prognose van de referentieniveaus 1F in groep 8 voor leerlingen uit leerjaar 3 tot en met 7.</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De prognose is gebaseerd op de resultaten van het leerlingvolgsysteem, afgenomen in </a:t>
          </a:r>
          <a:r>
            <a:rPr lang="nl-NL" sz="1100" b="1" i="0">
              <a:solidFill>
                <a:schemeClr val="dk1"/>
              </a:solidFill>
              <a:effectLst/>
              <a:latin typeface="+mn-lt"/>
              <a:ea typeface="+mn-ea"/>
              <a:cs typeface="+mn-cs"/>
            </a:rPr>
            <a:t>januari/februari</a:t>
          </a:r>
          <a:r>
            <a:rPr lang="nl-NL" sz="1100" b="0" i="0">
              <a:solidFill>
                <a:schemeClr val="dk1"/>
              </a:solidFill>
              <a:effectLst/>
              <a:latin typeface="+mn-lt"/>
              <a:ea typeface="+mn-ea"/>
              <a:cs typeface="+mn-cs"/>
            </a:rPr>
            <a:t>. Daarbij is uitgegaan van een gemiddelde groeicurve per leerling.</a:t>
          </a:r>
        </a:p>
        <a:p>
          <a:r>
            <a:rPr lang="nl-NL" sz="1100" b="0" i="0">
              <a:solidFill>
                <a:schemeClr val="dk1"/>
              </a:solidFill>
              <a:effectLst/>
              <a:latin typeface="+mn-lt"/>
              <a:ea typeface="+mn-ea"/>
              <a:cs typeface="+mn-cs"/>
            </a:rPr>
            <a:t>Voor groep 8 is de worden</a:t>
          </a:r>
          <a:r>
            <a:rPr lang="nl-NL" sz="1100" b="0" i="0" baseline="0">
              <a:solidFill>
                <a:schemeClr val="dk1"/>
              </a:solidFill>
              <a:effectLst/>
              <a:latin typeface="+mn-lt"/>
              <a:ea typeface="+mn-ea"/>
              <a:cs typeface="+mn-cs"/>
            </a:rPr>
            <a:t> de uitslagen van de</a:t>
          </a:r>
          <a:r>
            <a:rPr lang="nl-NL" sz="1100" b="0" i="0">
              <a:solidFill>
                <a:schemeClr val="dk1"/>
              </a:solidFill>
              <a:effectLst/>
              <a:latin typeface="+mn-lt"/>
              <a:ea typeface="+mn-ea"/>
              <a:cs typeface="+mn-cs"/>
            </a:rPr>
            <a:t> </a:t>
          </a:r>
          <a:r>
            <a:rPr lang="nl-NL" sz="1100" b="1" i="0">
              <a:solidFill>
                <a:schemeClr val="dk1"/>
              </a:solidFill>
              <a:effectLst/>
              <a:latin typeface="+mn-lt"/>
              <a:ea typeface="+mn-ea"/>
              <a:cs typeface="+mn-cs"/>
            </a:rPr>
            <a:t>B8</a:t>
          </a:r>
          <a:r>
            <a:rPr lang="nl-NL" sz="1100" b="0" i="0">
              <a:solidFill>
                <a:schemeClr val="dk1"/>
              </a:solidFill>
              <a:effectLst/>
              <a:latin typeface="+mn-lt"/>
              <a:ea typeface="+mn-ea"/>
              <a:cs typeface="+mn-cs"/>
            </a:rPr>
            <a:t> weergegeven. Dat zijn de daadwerkelijk behaalde referentieniveaus.</a:t>
          </a:r>
          <a:br>
            <a:rPr lang="nl-NL" sz="1100" b="0" i="0">
              <a:solidFill>
                <a:schemeClr val="dk1"/>
              </a:solidFill>
              <a:effectLst/>
              <a:latin typeface="+mn-lt"/>
              <a:ea typeface="+mn-ea"/>
              <a:cs typeface="+mn-cs"/>
            </a:rPr>
          </a:br>
          <a:endParaRPr lang="nl-NL" sz="1100" b="0" i="0">
            <a:solidFill>
              <a:schemeClr val="dk1"/>
            </a:solidFill>
            <a:effectLst/>
            <a:latin typeface="+mn-lt"/>
            <a:ea typeface="+mn-ea"/>
            <a:cs typeface="+mn-cs"/>
          </a:endParaRPr>
        </a:p>
        <a:p>
          <a:r>
            <a:rPr lang="nl-NL" sz="1100" b="0" i="0">
              <a:solidFill>
                <a:schemeClr val="dk1"/>
              </a:solidFill>
              <a:effectLst/>
              <a:latin typeface="+mn-lt"/>
              <a:ea typeface="+mn-ea"/>
              <a:cs typeface="+mn-cs"/>
            </a:rPr>
            <a:t>Daarnaast worden in de grafieken ook de </a:t>
          </a:r>
          <a:r>
            <a:rPr lang="nl-NL" sz="1100" b="1" i="0">
              <a:solidFill>
                <a:schemeClr val="dk1"/>
              </a:solidFill>
              <a:effectLst/>
              <a:latin typeface="+mn-lt"/>
              <a:ea typeface="+mn-ea"/>
              <a:cs typeface="+mn-cs"/>
            </a:rPr>
            <a:t>schoolambitie</a:t>
          </a:r>
          <a:r>
            <a:rPr lang="nl-NL" sz="1100" b="0" i="0">
              <a:solidFill>
                <a:schemeClr val="dk1"/>
              </a:solidFill>
              <a:effectLst/>
              <a:latin typeface="+mn-lt"/>
              <a:ea typeface="+mn-ea"/>
              <a:cs typeface="+mn-cs"/>
            </a:rPr>
            <a:t> en het </a:t>
          </a:r>
          <a:r>
            <a:rPr lang="nl-NL" sz="1100" b="1" i="0">
              <a:solidFill>
                <a:schemeClr val="dk1"/>
              </a:solidFill>
              <a:effectLst/>
              <a:latin typeface="+mn-lt"/>
              <a:ea typeface="+mn-ea"/>
              <a:cs typeface="+mn-cs"/>
            </a:rPr>
            <a:t>gewogen landelijk gemiddelde</a:t>
          </a:r>
          <a:r>
            <a:rPr lang="nl-NL" sz="1100" b="0" i="0">
              <a:solidFill>
                <a:schemeClr val="dk1"/>
              </a:solidFill>
              <a:effectLst/>
              <a:latin typeface="+mn-lt"/>
              <a:ea typeface="+mn-ea"/>
              <a:cs typeface="+mn-cs"/>
            </a:rPr>
            <a:t> van de doorstroomtoets weergegeven.</a:t>
          </a:r>
        </a:p>
      </xdr:txBody>
    </xdr:sp>
    <xdr:clientData/>
  </xdr:twoCellAnchor>
  <xdr:twoCellAnchor>
    <xdr:from>
      <xdr:col>19</xdr:col>
      <xdr:colOff>315303</xdr:colOff>
      <xdr:row>2</xdr:row>
      <xdr:rowOff>103549</xdr:rowOff>
    </xdr:from>
    <xdr:to>
      <xdr:col>25</xdr:col>
      <xdr:colOff>425451</xdr:colOff>
      <xdr:row>12</xdr:row>
      <xdr:rowOff>34549</xdr:rowOff>
    </xdr:to>
    <xdr:sp macro="" textlink="">
      <xdr:nvSpPr>
        <xdr:cNvPr id="16" name="Tekstvak 15">
          <a:extLst>
            <a:ext uri="{FF2B5EF4-FFF2-40B4-BE49-F238E27FC236}">
              <a16:creationId xmlns:a16="http://schemas.microsoft.com/office/drawing/2014/main" id="{27E4D122-B727-41BC-81DB-DE159B618B36}"/>
            </a:ext>
          </a:extLst>
        </xdr:cNvPr>
        <xdr:cNvSpPr txBox="1"/>
      </xdr:nvSpPr>
      <xdr:spPr>
        <a:xfrm>
          <a:off x="11897703" y="484549"/>
          <a:ext cx="3767748" cy="183600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Deze grafieken tonen een prognose van de referentieniveaus 1F in groep 8 voor leerlingen uit leerjaar 3 tot en met 7.</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De prognose is gebaseerd op de resultaten van het leerlingvolgsysteem, afgenomen in </a:t>
          </a:r>
          <a:r>
            <a:rPr lang="nl-NL" sz="1100" b="1" i="0">
              <a:solidFill>
                <a:schemeClr val="dk1"/>
              </a:solidFill>
              <a:effectLst/>
              <a:latin typeface="+mn-lt"/>
              <a:ea typeface="+mn-ea"/>
              <a:cs typeface="+mn-cs"/>
            </a:rPr>
            <a:t>juni</a:t>
          </a:r>
          <a:r>
            <a:rPr lang="nl-NL" sz="1100" b="0" i="0">
              <a:solidFill>
                <a:schemeClr val="dk1"/>
              </a:solidFill>
              <a:effectLst/>
              <a:latin typeface="+mn-lt"/>
              <a:ea typeface="+mn-ea"/>
              <a:cs typeface="+mn-cs"/>
            </a:rPr>
            <a:t>. Daarbij is uitgegaan van een gemiddelde groeicurve per leerling.</a:t>
          </a:r>
          <a:endParaRPr lang="nl-NL">
            <a:effectLst/>
          </a:endParaRPr>
        </a:p>
        <a:p>
          <a:endParaRPr lang="nl-NL" sz="1100" b="0" i="0">
            <a:solidFill>
              <a:schemeClr val="dk1"/>
            </a:solidFill>
            <a:effectLst/>
            <a:latin typeface="+mn-lt"/>
            <a:ea typeface="+mn-ea"/>
            <a:cs typeface="+mn-cs"/>
          </a:endParaRPr>
        </a:p>
        <a:p>
          <a:r>
            <a:rPr lang="nl-NL" sz="1100" b="0" i="0">
              <a:solidFill>
                <a:schemeClr val="dk1"/>
              </a:solidFill>
              <a:effectLst/>
              <a:latin typeface="+mn-lt"/>
              <a:ea typeface="+mn-ea"/>
              <a:cs typeface="+mn-cs"/>
            </a:rPr>
            <a:t>Daarnaast worden in de grafieken ook de </a:t>
          </a:r>
          <a:r>
            <a:rPr lang="nl-NL" sz="1100" b="1" i="0">
              <a:solidFill>
                <a:schemeClr val="dk1"/>
              </a:solidFill>
              <a:effectLst/>
              <a:latin typeface="+mn-lt"/>
              <a:ea typeface="+mn-ea"/>
              <a:cs typeface="+mn-cs"/>
            </a:rPr>
            <a:t>schoolambitie</a:t>
          </a:r>
          <a:r>
            <a:rPr lang="nl-NL" sz="1100" b="0" i="0">
              <a:solidFill>
                <a:schemeClr val="dk1"/>
              </a:solidFill>
              <a:effectLst/>
              <a:latin typeface="+mn-lt"/>
              <a:ea typeface="+mn-ea"/>
              <a:cs typeface="+mn-cs"/>
            </a:rPr>
            <a:t> en het </a:t>
          </a:r>
          <a:r>
            <a:rPr lang="nl-NL" sz="1100" b="1" i="0">
              <a:solidFill>
                <a:schemeClr val="dk1"/>
              </a:solidFill>
              <a:effectLst/>
              <a:latin typeface="+mn-lt"/>
              <a:ea typeface="+mn-ea"/>
              <a:cs typeface="+mn-cs"/>
            </a:rPr>
            <a:t>gewogen landelijk gemiddelde</a:t>
          </a:r>
          <a:r>
            <a:rPr lang="nl-NL" sz="1100" b="0" i="0">
              <a:solidFill>
                <a:schemeClr val="dk1"/>
              </a:solidFill>
              <a:effectLst/>
              <a:latin typeface="+mn-lt"/>
              <a:ea typeface="+mn-ea"/>
              <a:cs typeface="+mn-cs"/>
            </a:rPr>
            <a:t> van de doorstroomtoets weergegeven.</a:t>
          </a:r>
          <a:endParaRPr lang="nl-NL">
            <a:effectLst/>
          </a:endParaRPr>
        </a:p>
        <a:p>
          <a:endParaRPr lang="nl-NL" sz="1100" b="0" i="0">
            <a:solidFill>
              <a:schemeClr val="dk1"/>
            </a:solidFill>
            <a:effectLst/>
            <a:latin typeface="+mn-lt"/>
            <a:ea typeface="+mn-ea"/>
            <a:cs typeface="+mn-cs"/>
          </a:endParaRPr>
        </a:p>
      </xdr:txBody>
    </xdr:sp>
    <xdr:clientData/>
  </xdr:twoCellAnchor>
  <xdr:twoCellAnchor editAs="oneCell">
    <xdr:from>
      <xdr:col>25</xdr:col>
      <xdr:colOff>444120</xdr:colOff>
      <xdr:row>2</xdr:row>
      <xdr:rowOff>115660</xdr:rowOff>
    </xdr:from>
    <xdr:to>
      <xdr:col>28</xdr:col>
      <xdr:colOff>256485</xdr:colOff>
      <xdr:row>9</xdr:row>
      <xdr:rowOff>0</xdr:rowOff>
    </xdr:to>
    <xdr:pic>
      <xdr:nvPicPr>
        <xdr:cNvPr id="18" name="Afbeelding 17">
          <a:hlinkClick xmlns:r="http://schemas.openxmlformats.org/officeDocument/2006/relationships" r:id="rId10"/>
          <a:extLst>
            <a:ext uri="{FF2B5EF4-FFF2-40B4-BE49-F238E27FC236}">
              <a16:creationId xmlns:a16="http://schemas.microsoft.com/office/drawing/2014/main" id="{8FF98C68-CAE4-5A02-3F6F-748D4B6C991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684120" y="687160"/>
          <a:ext cx="1641165" cy="1208315"/>
        </a:xfrm>
        <a:prstGeom prst="rect">
          <a:avLst/>
        </a:prstGeom>
      </xdr:spPr>
    </xdr:pic>
    <xdr:clientData/>
  </xdr:twoCellAnchor>
  <xdr:twoCellAnchor>
    <xdr:from>
      <xdr:col>10</xdr:col>
      <xdr:colOff>285750</xdr:colOff>
      <xdr:row>0</xdr:row>
      <xdr:rowOff>0</xdr:rowOff>
    </xdr:from>
    <xdr:to>
      <xdr:col>19</xdr:col>
      <xdr:colOff>200025</xdr:colOff>
      <xdr:row>2</xdr:row>
      <xdr:rowOff>66675</xdr:rowOff>
    </xdr:to>
    <xdr:sp macro="" textlink="">
      <xdr:nvSpPr>
        <xdr:cNvPr id="9" name="Tekstvak 8">
          <a:extLst>
            <a:ext uri="{FF2B5EF4-FFF2-40B4-BE49-F238E27FC236}">
              <a16:creationId xmlns:a16="http://schemas.microsoft.com/office/drawing/2014/main" id="{0C1D0E0C-0725-A982-C646-79B68B30AB30}"/>
            </a:ext>
          </a:extLst>
        </xdr:cNvPr>
        <xdr:cNvSpPr txBox="1"/>
      </xdr:nvSpPr>
      <xdr:spPr>
        <a:xfrm>
          <a:off x="6381750" y="190500"/>
          <a:ext cx="5400675"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aseline="0"/>
            <a:t>Referentieniveau 1F per vakgebied</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295275</xdr:colOff>
      <xdr:row>12</xdr:row>
      <xdr:rowOff>172806</xdr:rowOff>
    </xdr:from>
    <xdr:to>
      <xdr:col>19</xdr:col>
      <xdr:colOff>208875</xdr:colOff>
      <xdr:row>31</xdr:row>
      <xdr:rowOff>153306</xdr:rowOff>
    </xdr:to>
    <xdr:graphicFrame macro="">
      <xdr:nvGraphicFramePr>
        <xdr:cNvPr id="2" name="Grafiek 1">
          <a:extLst>
            <a:ext uri="{FF2B5EF4-FFF2-40B4-BE49-F238E27FC236}">
              <a16:creationId xmlns:a16="http://schemas.microsoft.com/office/drawing/2014/main" id="{5A5D9590-D908-46E7-828F-84C1845D2E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283552</xdr:colOff>
      <xdr:row>32</xdr:row>
      <xdr:rowOff>132998</xdr:rowOff>
    </xdr:from>
    <xdr:to>
      <xdr:col>19</xdr:col>
      <xdr:colOff>197152</xdr:colOff>
      <xdr:row>51</xdr:row>
      <xdr:rowOff>113498</xdr:rowOff>
    </xdr:to>
    <xdr:graphicFrame macro="">
      <xdr:nvGraphicFramePr>
        <xdr:cNvPr id="3" name="Grafiek 2">
          <a:extLst>
            <a:ext uri="{FF2B5EF4-FFF2-40B4-BE49-F238E27FC236}">
              <a16:creationId xmlns:a16="http://schemas.microsoft.com/office/drawing/2014/main" id="{28ECB57A-200B-4B8B-9821-DB39E947EC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295275</xdr:colOff>
      <xdr:row>52</xdr:row>
      <xdr:rowOff>20406</xdr:rowOff>
    </xdr:from>
    <xdr:to>
      <xdr:col>19</xdr:col>
      <xdr:colOff>208875</xdr:colOff>
      <xdr:row>71</xdr:row>
      <xdr:rowOff>0</xdr:rowOff>
    </xdr:to>
    <xdr:graphicFrame macro="">
      <xdr:nvGraphicFramePr>
        <xdr:cNvPr id="4" name="Grafiek 3">
          <a:extLst>
            <a:ext uri="{FF2B5EF4-FFF2-40B4-BE49-F238E27FC236}">
              <a16:creationId xmlns:a16="http://schemas.microsoft.com/office/drawing/2014/main" id="{083746BC-16E6-4735-A583-5104B0C610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142875</xdr:colOff>
      <xdr:row>12</xdr:row>
      <xdr:rowOff>172806</xdr:rowOff>
    </xdr:from>
    <xdr:to>
      <xdr:col>10</xdr:col>
      <xdr:colOff>166875</xdr:colOff>
      <xdr:row>31</xdr:row>
      <xdr:rowOff>153306</xdr:rowOff>
    </xdr:to>
    <xdr:graphicFrame macro="">
      <xdr:nvGraphicFramePr>
        <xdr:cNvPr id="5" name="Grafiek 4">
          <a:extLst>
            <a:ext uri="{FF2B5EF4-FFF2-40B4-BE49-F238E27FC236}">
              <a16:creationId xmlns:a16="http://schemas.microsoft.com/office/drawing/2014/main" id="{A7B0C8F1-F867-4709-9D45-162B90D54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142875</xdr:colOff>
      <xdr:row>32</xdr:row>
      <xdr:rowOff>125181</xdr:rowOff>
    </xdr:from>
    <xdr:to>
      <xdr:col>10</xdr:col>
      <xdr:colOff>166875</xdr:colOff>
      <xdr:row>51</xdr:row>
      <xdr:rowOff>105681</xdr:rowOff>
    </xdr:to>
    <xdr:graphicFrame macro="">
      <xdr:nvGraphicFramePr>
        <xdr:cNvPr id="6" name="Grafiek 5">
          <a:extLst>
            <a:ext uri="{FF2B5EF4-FFF2-40B4-BE49-F238E27FC236}">
              <a16:creationId xmlns:a16="http://schemas.microsoft.com/office/drawing/2014/main" id="{BFFD5A27-6D05-41B9-AA84-01878282D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142875</xdr:colOff>
      <xdr:row>52</xdr:row>
      <xdr:rowOff>20406</xdr:rowOff>
    </xdr:from>
    <xdr:to>
      <xdr:col>10</xdr:col>
      <xdr:colOff>166875</xdr:colOff>
      <xdr:row>71</xdr:row>
      <xdr:rowOff>0</xdr:rowOff>
    </xdr:to>
    <xdr:graphicFrame macro="">
      <xdr:nvGraphicFramePr>
        <xdr:cNvPr id="7" name="Grafiek 6">
          <a:extLst>
            <a:ext uri="{FF2B5EF4-FFF2-40B4-BE49-F238E27FC236}">
              <a16:creationId xmlns:a16="http://schemas.microsoft.com/office/drawing/2014/main" id="{AF4DEFCB-BCC3-46F0-98FF-7F9EB9ADA4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323850</xdr:colOff>
      <xdr:row>12</xdr:row>
      <xdr:rowOff>182331</xdr:rowOff>
    </xdr:from>
    <xdr:to>
      <xdr:col>28</xdr:col>
      <xdr:colOff>237450</xdr:colOff>
      <xdr:row>31</xdr:row>
      <xdr:rowOff>162831</xdr:rowOff>
    </xdr:to>
    <xdr:graphicFrame macro="">
      <xdr:nvGraphicFramePr>
        <xdr:cNvPr id="8" name="Grafiek 7">
          <a:extLst>
            <a:ext uri="{FF2B5EF4-FFF2-40B4-BE49-F238E27FC236}">
              <a16:creationId xmlns:a16="http://schemas.microsoft.com/office/drawing/2014/main" id="{76C7660C-6CDC-498F-88C6-E9D1F33800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314325</xdr:colOff>
      <xdr:row>32</xdr:row>
      <xdr:rowOff>134707</xdr:rowOff>
    </xdr:from>
    <xdr:to>
      <xdr:col>28</xdr:col>
      <xdr:colOff>227925</xdr:colOff>
      <xdr:row>51</xdr:row>
      <xdr:rowOff>115207</xdr:rowOff>
    </xdr:to>
    <xdr:graphicFrame macro="">
      <xdr:nvGraphicFramePr>
        <xdr:cNvPr id="9" name="Grafiek 8">
          <a:extLst>
            <a:ext uri="{FF2B5EF4-FFF2-40B4-BE49-F238E27FC236}">
              <a16:creationId xmlns:a16="http://schemas.microsoft.com/office/drawing/2014/main" id="{398E526D-7C31-4E4A-9C5E-DC24AC71C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314325</xdr:colOff>
      <xdr:row>52</xdr:row>
      <xdr:rowOff>29931</xdr:rowOff>
    </xdr:from>
    <xdr:to>
      <xdr:col>28</xdr:col>
      <xdr:colOff>227925</xdr:colOff>
      <xdr:row>71</xdr:row>
      <xdr:rowOff>0</xdr:rowOff>
    </xdr:to>
    <xdr:graphicFrame macro="">
      <xdr:nvGraphicFramePr>
        <xdr:cNvPr id="10" name="Grafiek 9">
          <a:extLst>
            <a:ext uri="{FF2B5EF4-FFF2-40B4-BE49-F238E27FC236}">
              <a16:creationId xmlns:a16="http://schemas.microsoft.com/office/drawing/2014/main" id="{6DDF45D9-9E61-47B9-A070-1D5174B65A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152400</xdr:colOff>
      <xdr:row>2</xdr:row>
      <xdr:rowOff>95248</xdr:rowOff>
    </xdr:from>
    <xdr:to>
      <xdr:col>10</xdr:col>
      <xdr:colOff>161192</xdr:colOff>
      <xdr:row>12</xdr:row>
      <xdr:rowOff>62248</xdr:rowOff>
    </xdr:to>
    <xdr:sp macro="" textlink="">
      <xdr:nvSpPr>
        <xdr:cNvPr id="11" name="Tekstvak 10">
          <a:extLst>
            <a:ext uri="{FF2B5EF4-FFF2-40B4-BE49-F238E27FC236}">
              <a16:creationId xmlns:a16="http://schemas.microsoft.com/office/drawing/2014/main" id="{286A9F05-0F43-4290-8038-5AD24CAC72C6}"/>
            </a:ext>
          </a:extLst>
        </xdr:cNvPr>
        <xdr:cNvSpPr txBox="1"/>
      </xdr:nvSpPr>
      <xdr:spPr>
        <a:xfrm>
          <a:off x="152400" y="476248"/>
          <a:ext cx="6137922" cy="187200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De onderstaande grafiek</a:t>
          </a:r>
          <a:r>
            <a:rPr lang="nl-NL" sz="1100" b="1" i="0" baseline="0">
              <a:solidFill>
                <a:schemeClr val="dk1"/>
              </a:solidFill>
              <a:effectLst/>
              <a:latin typeface="+mn-lt"/>
              <a:ea typeface="+mn-ea"/>
              <a:cs typeface="+mn-cs"/>
            </a:rPr>
            <a:t> toont </a:t>
          </a:r>
          <a:r>
            <a:rPr lang="nl-NL" sz="1100" b="1" i="0">
              <a:solidFill>
                <a:schemeClr val="dk1"/>
              </a:solidFill>
              <a:effectLst/>
              <a:latin typeface="+mn-lt"/>
              <a:ea typeface="+mn-ea"/>
              <a:cs typeface="+mn-cs"/>
            </a:rPr>
            <a:t>de behaalde scores op de doorstroomtoets, met daaronder een uitspliting</a:t>
          </a:r>
          <a:r>
            <a:rPr lang="nl-NL" sz="1100" b="1" i="0" baseline="0">
              <a:solidFill>
                <a:schemeClr val="dk1"/>
              </a:solidFill>
              <a:effectLst/>
              <a:latin typeface="+mn-lt"/>
              <a:ea typeface="+mn-ea"/>
              <a:cs typeface="+mn-cs"/>
            </a:rPr>
            <a:t> </a:t>
          </a:r>
          <a:r>
            <a:rPr lang="nl-NL" sz="1100" b="1" i="0">
              <a:solidFill>
                <a:schemeClr val="dk1"/>
              </a:solidFill>
              <a:effectLst/>
              <a:latin typeface="+mn-lt"/>
              <a:ea typeface="+mn-ea"/>
              <a:cs typeface="+mn-cs"/>
            </a:rPr>
            <a:t>per vakgebied. </a:t>
          </a:r>
          <a:r>
            <a:rPr lang="nl-NL" sz="1100" b="0" i="0">
              <a:solidFill>
                <a:schemeClr val="dk1"/>
              </a:solidFill>
              <a:effectLst/>
              <a:latin typeface="+mn-lt"/>
              <a:ea typeface="+mn-ea"/>
              <a:cs typeface="+mn-cs"/>
            </a:rPr>
            <a:t>In de grafieken wordt</a:t>
          </a:r>
          <a:r>
            <a:rPr lang="nl-NL" sz="1100" b="0" i="0" baseline="0">
              <a:solidFill>
                <a:schemeClr val="dk1"/>
              </a:solidFill>
              <a:effectLst/>
              <a:latin typeface="+mn-lt"/>
              <a:ea typeface="+mn-ea"/>
              <a:cs typeface="+mn-cs"/>
            </a:rPr>
            <a:t> ook </a:t>
          </a:r>
          <a:r>
            <a:rPr lang="nl-NL" sz="1100" b="0" i="0">
              <a:solidFill>
                <a:schemeClr val="dk1"/>
              </a:solidFill>
              <a:effectLst/>
              <a:latin typeface="+mn-lt"/>
              <a:ea typeface="+mn-ea"/>
              <a:cs typeface="+mn-cs"/>
            </a:rPr>
            <a:t>het gewogen landelijk gemiddelde en de ambitie van de eigen school weergegeven. Bij het landelijk gemiddelde is rekening gehouden met de schoolweging.</a:t>
          </a:r>
        </a:p>
        <a:p>
          <a:endParaRPr lang="nl-NL">
            <a:effectLst/>
          </a:endParaRPr>
        </a:p>
        <a:p>
          <a:r>
            <a:rPr lang="nl-NL" sz="1100" b="1" i="0">
              <a:solidFill>
                <a:schemeClr val="dk1"/>
              </a:solidFill>
              <a:effectLst/>
              <a:latin typeface="+mn-lt"/>
              <a:ea typeface="+mn-ea"/>
              <a:cs typeface="+mn-cs"/>
            </a:rPr>
            <a:t>Toelichting op de afkortingen:</a:t>
          </a:r>
          <a:endParaRPr lang="nl-NL">
            <a:effectLst/>
          </a:endParaRPr>
        </a:p>
        <a:p>
          <a:r>
            <a:rPr lang="nl-NL" sz="1100" b="1" i="0">
              <a:solidFill>
                <a:schemeClr val="dk1"/>
              </a:solidFill>
              <a:effectLst/>
              <a:latin typeface="+mn-lt"/>
              <a:ea typeface="+mn-ea"/>
              <a:cs typeface="+mn-cs"/>
            </a:rPr>
            <a:t>GLG (Gewogen Landelijk Gemiddelde):</a:t>
          </a:r>
          <a:r>
            <a:rPr lang="nl-NL" sz="1100" b="0" i="0">
              <a:solidFill>
                <a:schemeClr val="dk1"/>
              </a:solidFill>
              <a:effectLst/>
              <a:latin typeface="+mn-lt"/>
              <a:ea typeface="+mn-ea"/>
              <a:cs typeface="+mn-cs"/>
            </a:rPr>
            <a:t> Het gemiddelde van scholen die behoren tot dezelfde wegingsgroep.</a:t>
          </a:r>
          <a:endParaRPr lang="nl-NL">
            <a:effectLst/>
          </a:endParaRPr>
        </a:p>
        <a:p>
          <a:r>
            <a:rPr lang="nl-NL" sz="1100" b="1" i="0">
              <a:solidFill>
                <a:schemeClr val="dk1"/>
              </a:solidFill>
              <a:effectLst/>
              <a:latin typeface="+mn-lt"/>
              <a:ea typeface="+mn-ea"/>
              <a:cs typeface="+mn-cs"/>
            </a:rPr>
            <a:t>SW (Signaleringswaarde):</a:t>
          </a:r>
          <a:r>
            <a:rPr lang="nl-NL" sz="1100" b="0" i="0">
              <a:solidFill>
                <a:schemeClr val="dk1"/>
              </a:solidFill>
              <a:effectLst/>
              <a:latin typeface="+mn-lt"/>
              <a:ea typeface="+mn-ea"/>
              <a:cs typeface="+mn-cs"/>
            </a:rPr>
            <a:t> De grenswaarde die de onderwijsinspectie hanteert om te bepalen of een score mogelijk aanleiding geeft tot nader onderzoek.</a:t>
          </a:r>
          <a:endParaRPr lang="nl-NL">
            <a:effectLst/>
          </a:endParaRPr>
        </a:p>
      </xdr:txBody>
    </xdr:sp>
    <xdr:clientData/>
  </xdr:twoCellAnchor>
  <xdr:twoCellAnchor>
    <xdr:from>
      <xdr:col>10</xdr:col>
      <xdr:colOff>297473</xdr:colOff>
      <xdr:row>2</xdr:row>
      <xdr:rowOff>98177</xdr:rowOff>
    </xdr:from>
    <xdr:to>
      <xdr:col>19</xdr:col>
      <xdr:colOff>197827</xdr:colOff>
      <xdr:row>12</xdr:row>
      <xdr:rowOff>65177</xdr:rowOff>
    </xdr:to>
    <xdr:sp macro="" textlink="">
      <xdr:nvSpPr>
        <xdr:cNvPr id="12" name="Tekstvak 11">
          <a:extLst>
            <a:ext uri="{FF2B5EF4-FFF2-40B4-BE49-F238E27FC236}">
              <a16:creationId xmlns:a16="http://schemas.microsoft.com/office/drawing/2014/main" id="{8A1537E3-714E-4297-8FB1-D1B15B05B778}"/>
            </a:ext>
          </a:extLst>
        </xdr:cNvPr>
        <xdr:cNvSpPr txBox="1"/>
      </xdr:nvSpPr>
      <xdr:spPr>
        <a:xfrm>
          <a:off x="6426603" y="479177"/>
          <a:ext cx="5416572" cy="187200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Deze grafieken tonen een prognose van de referentieniveaus 2F en 1S in groep 8 voor leerlingen uit leerjaar 3 tot en met 7.</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De prognose is gebaseerd op de resultaten van het leerlingvolgsysteem, afgenomen in </a:t>
          </a:r>
          <a:r>
            <a:rPr lang="nl-NL" sz="1100" b="1" i="0">
              <a:solidFill>
                <a:schemeClr val="dk1"/>
              </a:solidFill>
              <a:effectLst/>
              <a:latin typeface="+mn-lt"/>
              <a:ea typeface="+mn-ea"/>
              <a:cs typeface="+mn-cs"/>
            </a:rPr>
            <a:t>januari/februari</a:t>
          </a:r>
          <a:r>
            <a:rPr lang="nl-NL" sz="1100" b="0" i="0">
              <a:solidFill>
                <a:schemeClr val="dk1"/>
              </a:solidFill>
              <a:effectLst/>
              <a:latin typeface="+mn-lt"/>
              <a:ea typeface="+mn-ea"/>
              <a:cs typeface="+mn-cs"/>
            </a:rPr>
            <a:t>. Daarbij is uitgegaan van een gemiddelde groeicurve per leerling.</a:t>
          </a:r>
          <a:endParaRPr lang="nl-NL">
            <a:effectLst/>
          </a:endParaRPr>
        </a:p>
        <a:p>
          <a:r>
            <a:rPr lang="nl-NL" sz="1100" b="0" i="0">
              <a:solidFill>
                <a:schemeClr val="dk1"/>
              </a:solidFill>
              <a:effectLst/>
              <a:latin typeface="+mn-lt"/>
              <a:ea typeface="+mn-ea"/>
              <a:cs typeface="+mn-cs"/>
            </a:rPr>
            <a:t>Voor groep 8 is de worden</a:t>
          </a:r>
          <a:r>
            <a:rPr lang="nl-NL" sz="1100" b="0" i="0" baseline="0">
              <a:solidFill>
                <a:schemeClr val="dk1"/>
              </a:solidFill>
              <a:effectLst/>
              <a:latin typeface="+mn-lt"/>
              <a:ea typeface="+mn-ea"/>
              <a:cs typeface="+mn-cs"/>
            </a:rPr>
            <a:t> de uitslagen van de</a:t>
          </a:r>
          <a:r>
            <a:rPr lang="nl-NL" sz="1100" b="0" i="0">
              <a:solidFill>
                <a:schemeClr val="dk1"/>
              </a:solidFill>
              <a:effectLst/>
              <a:latin typeface="+mn-lt"/>
              <a:ea typeface="+mn-ea"/>
              <a:cs typeface="+mn-cs"/>
            </a:rPr>
            <a:t> </a:t>
          </a:r>
          <a:r>
            <a:rPr lang="nl-NL" sz="1100" b="1" i="0">
              <a:solidFill>
                <a:schemeClr val="dk1"/>
              </a:solidFill>
              <a:effectLst/>
              <a:latin typeface="+mn-lt"/>
              <a:ea typeface="+mn-ea"/>
              <a:cs typeface="+mn-cs"/>
            </a:rPr>
            <a:t>B8</a:t>
          </a:r>
          <a:r>
            <a:rPr lang="nl-NL" sz="1100" b="0" i="0">
              <a:solidFill>
                <a:schemeClr val="dk1"/>
              </a:solidFill>
              <a:effectLst/>
              <a:latin typeface="+mn-lt"/>
              <a:ea typeface="+mn-ea"/>
              <a:cs typeface="+mn-cs"/>
            </a:rPr>
            <a:t> weergegeven. Dat zijn de daadwerkelijk behaalde referentieniveaus.</a:t>
          </a:r>
          <a:br>
            <a:rPr lang="nl-NL" sz="1100" b="0" i="0">
              <a:solidFill>
                <a:schemeClr val="dk1"/>
              </a:solidFill>
              <a:effectLst/>
              <a:latin typeface="+mn-lt"/>
              <a:ea typeface="+mn-ea"/>
              <a:cs typeface="+mn-cs"/>
            </a:rPr>
          </a:br>
          <a:endParaRPr lang="nl-NL">
            <a:effectLst/>
          </a:endParaRPr>
        </a:p>
        <a:p>
          <a:r>
            <a:rPr lang="nl-NL" sz="1100" b="0" i="0">
              <a:solidFill>
                <a:schemeClr val="dk1"/>
              </a:solidFill>
              <a:effectLst/>
              <a:latin typeface="+mn-lt"/>
              <a:ea typeface="+mn-ea"/>
              <a:cs typeface="+mn-cs"/>
            </a:rPr>
            <a:t>Daarnaast worden in de grafieken ook de </a:t>
          </a:r>
          <a:r>
            <a:rPr lang="nl-NL" sz="1100" b="1" i="0">
              <a:solidFill>
                <a:schemeClr val="dk1"/>
              </a:solidFill>
              <a:effectLst/>
              <a:latin typeface="+mn-lt"/>
              <a:ea typeface="+mn-ea"/>
              <a:cs typeface="+mn-cs"/>
            </a:rPr>
            <a:t>schoolambitie</a:t>
          </a:r>
          <a:r>
            <a:rPr lang="nl-NL" sz="1100" b="0" i="0">
              <a:solidFill>
                <a:schemeClr val="dk1"/>
              </a:solidFill>
              <a:effectLst/>
              <a:latin typeface="+mn-lt"/>
              <a:ea typeface="+mn-ea"/>
              <a:cs typeface="+mn-cs"/>
            </a:rPr>
            <a:t> en het </a:t>
          </a:r>
          <a:r>
            <a:rPr lang="nl-NL" sz="1100" b="1" i="0">
              <a:solidFill>
                <a:schemeClr val="dk1"/>
              </a:solidFill>
              <a:effectLst/>
              <a:latin typeface="+mn-lt"/>
              <a:ea typeface="+mn-ea"/>
              <a:cs typeface="+mn-cs"/>
            </a:rPr>
            <a:t>gewogen landelijk gemiddelde</a:t>
          </a:r>
          <a:r>
            <a:rPr lang="nl-NL" sz="1100" b="0" i="0">
              <a:solidFill>
                <a:schemeClr val="dk1"/>
              </a:solidFill>
              <a:effectLst/>
              <a:latin typeface="+mn-lt"/>
              <a:ea typeface="+mn-ea"/>
              <a:cs typeface="+mn-cs"/>
            </a:rPr>
            <a:t> van de doorstroomtoets weergegeven.</a:t>
          </a:r>
          <a:endParaRPr lang="nl-NL">
            <a:effectLst/>
          </a:endParaRPr>
        </a:p>
      </xdr:txBody>
    </xdr:sp>
    <xdr:clientData/>
  </xdr:twoCellAnchor>
  <xdr:twoCellAnchor>
    <xdr:from>
      <xdr:col>19</xdr:col>
      <xdr:colOff>304800</xdr:colOff>
      <xdr:row>2</xdr:row>
      <xdr:rowOff>90850</xdr:rowOff>
    </xdr:from>
    <xdr:to>
      <xdr:col>25</xdr:col>
      <xdr:colOff>598715</xdr:colOff>
      <xdr:row>12</xdr:row>
      <xdr:rowOff>57850</xdr:rowOff>
    </xdr:to>
    <xdr:sp macro="" textlink="">
      <xdr:nvSpPr>
        <xdr:cNvPr id="13" name="Tekstvak 12">
          <a:extLst>
            <a:ext uri="{FF2B5EF4-FFF2-40B4-BE49-F238E27FC236}">
              <a16:creationId xmlns:a16="http://schemas.microsoft.com/office/drawing/2014/main" id="{546EDF29-2B44-4757-A05C-004611CF07DF}"/>
            </a:ext>
          </a:extLst>
        </xdr:cNvPr>
        <xdr:cNvSpPr txBox="1"/>
      </xdr:nvSpPr>
      <xdr:spPr>
        <a:xfrm>
          <a:off x="11950148" y="471850"/>
          <a:ext cx="3971393" cy="1872000"/>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a:solidFill>
                <a:schemeClr val="dk1"/>
              </a:solidFill>
              <a:effectLst/>
              <a:latin typeface="+mn-lt"/>
              <a:ea typeface="+mn-ea"/>
              <a:cs typeface="+mn-cs"/>
            </a:rPr>
            <a:t>Deze grafieken tonen een prognose van de referentieniveaus 2F en 1S in groep 8 voor leerlingen uit leerjaar 3 tot en met 7.</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De prognose is gebaseerd op de resultaten van het leerlingvolgsysteem, afgenomen in </a:t>
          </a:r>
          <a:r>
            <a:rPr lang="nl-NL" sz="1100" b="1" i="0">
              <a:solidFill>
                <a:schemeClr val="dk1"/>
              </a:solidFill>
              <a:effectLst/>
              <a:latin typeface="+mn-lt"/>
              <a:ea typeface="+mn-ea"/>
              <a:cs typeface="+mn-cs"/>
            </a:rPr>
            <a:t>januari/februari</a:t>
          </a:r>
          <a:r>
            <a:rPr lang="nl-NL" sz="1100" b="0" i="0">
              <a:solidFill>
                <a:schemeClr val="dk1"/>
              </a:solidFill>
              <a:effectLst/>
              <a:latin typeface="+mn-lt"/>
              <a:ea typeface="+mn-ea"/>
              <a:cs typeface="+mn-cs"/>
            </a:rPr>
            <a:t>. Daarbij is uitgegaan van een gemiddelde groeicurve per leerling.</a:t>
          </a:r>
          <a:endParaRPr lang="nl-NL">
            <a:effectLst/>
          </a:endParaRPr>
        </a:p>
        <a:p>
          <a:endParaRPr lang="nl-NL">
            <a:effectLst/>
          </a:endParaRPr>
        </a:p>
        <a:p>
          <a:r>
            <a:rPr lang="nl-NL" sz="1100" b="0" i="0">
              <a:solidFill>
                <a:schemeClr val="dk1"/>
              </a:solidFill>
              <a:effectLst/>
              <a:latin typeface="+mn-lt"/>
              <a:ea typeface="+mn-ea"/>
              <a:cs typeface="+mn-cs"/>
            </a:rPr>
            <a:t>Daarnaast worden in de grafieken ook de </a:t>
          </a:r>
          <a:r>
            <a:rPr lang="nl-NL" sz="1100" b="1" i="0">
              <a:solidFill>
                <a:schemeClr val="dk1"/>
              </a:solidFill>
              <a:effectLst/>
              <a:latin typeface="+mn-lt"/>
              <a:ea typeface="+mn-ea"/>
              <a:cs typeface="+mn-cs"/>
            </a:rPr>
            <a:t>schoolambitie</a:t>
          </a:r>
          <a:r>
            <a:rPr lang="nl-NL" sz="1100" b="0" i="0">
              <a:solidFill>
                <a:schemeClr val="dk1"/>
              </a:solidFill>
              <a:effectLst/>
              <a:latin typeface="+mn-lt"/>
              <a:ea typeface="+mn-ea"/>
              <a:cs typeface="+mn-cs"/>
            </a:rPr>
            <a:t> en het </a:t>
          </a:r>
          <a:r>
            <a:rPr lang="nl-NL" sz="1100" b="1" i="0">
              <a:solidFill>
                <a:schemeClr val="dk1"/>
              </a:solidFill>
              <a:effectLst/>
              <a:latin typeface="+mn-lt"/>
              <a:ea typeface="+mn-ea"/>
              <a:cs typeface="+mn-cs"/>
            </a:rPr>
            <a:t>gewogen landelijk gemiddelde</a:t>
          </a:r>
          <a:r>
            <a:rPr lang="nl-NL" sz="1100" b="0" i="0">
              <a:solidFill>
                <a:schemeClr val="dk1"/>
              </a:solidFill>
              <a:effectLst/>
              <a:latin typeface="+mn-lt"/>
              <a:ea typeface="+mn-ea"/>
              <a:cs typeface="+mn-cs"/>
            </a:rPr>
            <a:t> van de doorstroomtoets weergegeven.</a:t>
          </a:r>
          <a:endParaRPr lang="nl-NL">
            <a:effectLst/>
          </a:endParaRPr>
        </a:p>
      </xdr:txBody>
    </xdr:sp>
    <xdr:clientData/>
  </xdr:twoCellAnchor>
  <xdr:twoCellAnchor editAs="oneCell">
    <xdr:from>
      <xdr:col>25</xdr:col>
      <xdr:colOff>571501</xdr:colOff>
      <xdr:row>2</xdr:row>
      <xdr:rowOff>68035</xdr:rowOff>
    </xdr:from>
    <xdr:to>
      <xdr:col>28</xdr:col>
      <xdr:colOff>313635</xdr:colOff>
      <xdr:row>8</xdr:row>
      <xdr:rowOff>81642</xdr:rowOff>
    </xdr:to>
    <xdr:pic>
      <xdr:nvPicPr>
        <xdr:cNvPr id="14" name="Afbeelding 13">
          <a:hlinkClick xmlns:r="http://schemas.openxmlformats.org/officeDocument/2006/relationships" r:id="rId10"/>
          <a:extLst>
            <a:ext uri="{FF2B5EF4-FFF2-40B4-BE49-F238E27FC236}">
              <a16:creationId xmlns:a16="http://schemas.microsoft.com/office/drawing/2014/main" id="{12049014-2FA1-4EC6-B157-3983215FCAB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811501" y="68035"/>
          <a:ext cx="1570934" cy="1156607"/>
        </a:xfrm>
        <a:prstGeom prst="rect">
          <a:avLst/>
        </a:prstGeom>
      </xdr:spPr>
    </xdr:pic>
    <xdr:clientData/>
  </xdr:twoCellAnchor>
  <xdr:twoCellAnchor>
    <xdr:from>
      <xdr:col>10</xdr:col>
      <xdr:colOff>295275</xdr:colOff>
      <xdr:row>0</xdr:row>
      <xdr:rowOff>0</xdr:rowOff>
    </xdr:from>
    <xdr:to>
      <xdr:col>19</xdr:col>
      <xdr:colOff>209550</xdr:colOff>
      <xdr:row>2</xdr:row>
      <xdr:rowOff>66675</xdr:rowOff>
    </xdr:to>
    <xdr:sp macro="" textlink="">
      <xdr:nvSpPr>
        <xdr:cNvPr id="15" name="Tekstvak 14">
          <a:extLst>
            <a:ext uri="{FF2B5EF4-FFF2-40B4-BE49-F238E27FC236}">
              <a16:creationId xmlns:a16="http://schemas.microsoft.com/office/drawing/2014/main" id="{615C06BE-5882-45C8-8A91-26A11ADD322C}"/>
            </a:ext>
          </a:extLst>
        </xdr:cNvPr>
        <xdr:cNvSpPr txBox="1"/>
      </xdr:nvSpPr>
      <xdr:spPr>
        <a:xfrm>
          <a:off x="6391275" y="0"/>
          <a:ext cx="5400675"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aseline="0"/>
            <a:t>Referentieniveau 2F en 1S per vakgebied</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6</xdr:row>
      <xdr:rowOff>172806</xdr:rowOff>
    </xdr:from>
    <xdr:to>
      <xdr:col>19</xdr:col>
      <xdr:colOff>208875</xdr:colOff>
      <xdr:row>25</xdr:row>
      <xdr:rowOff>153306</xdr:rowOff>
    </xdr:to>
    <xdr:graphicFrame macro="">
      <xdr:nvGraphicFramePr>
        <xdr:cNvPr id="2" name="Grafiek 1">
          <a:extLst>
            <a:ext uri="{FF2B5EF4-FFF2-40B4-BE49-F238E27FC236}">
              <a16:creationId xmlns:a16="http://schemas.microsoft.com/office/drawing/2014/main" id="{AD31A851-3EDF-4743-ABFF-C3D0B50BB9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283552</xdr:colOff>
      <xdr:row>26</xdr:row>
      <xdr:rowOff>132998</xdr:rowOff>
    </xdr:from>
    <xdr:to>
      <xdr:col>19</xdr:col>
      <xdr:colOff>197152</xdr:colOff>
      <xdr:row>45</xdr:row>
      <xdr:rowOff>113498</xdr:rowOff>
    </xdr:to>
    <xdr:graphicFrame macro="">
      <xdr:nvGraphicFramePr>
        <xdr:cNvPr id="3" name="Grafiek 2">
          <a:extLst>
            <a:ext uri="{FF2B5EF4-FFF2-40B4-BE49-F238E27FC236}">
              <a16:creationId xmlns:a16="http://schemas.microsoft.com/office/drawing/2014/main" id="{350542E4-421A-4025-9C69-ED7F0F3131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295275</xdr:colOff>
      <xdr:row>46</xdr:row>
      <xdr:rowOff>20406</xdr:rowOff>
    </xdr:from>
    <xdr:to>
      <xdr:col>19</xdr:col>
      <xdr:colOff>208875</xdr:colOff>
      <xdr:row>65</xdr:row>
      <xdr:rowOff>906</xdr:rowOff>
    </xdr:to>
    <xdr:graphicFrame macro="">
      <xdr:nvGraphicFramePr>
        <xdr:cNvPr id="4" name="Grafiek 3">
          <a:extLst>
            <a:ext uri="{FF2B5EF4-FFF2-40B4-BE49-F238E27FC236}">
              <a16:creationId xmlns:a16="http://schemas.microsoft.com/office/drawing/2014/main" id="{DC2BC43D-AC20-4E0A-9451-F02402F4CF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142875</xdr:colOff>
      <xdr:row>6</xdr:row>
      <xdr:rowOff>172806</xdr:rowOff>
    </xdr:from>
    <xdr:to>
      <xdr:col>10</xdr:col>
      <xdr:colOff>166875</xdr:colOff>
      <xdr:row>25</xdr:row>
      <xdr:rowOff>153306</xdr:rowOff>
    </xdr:to>
    <xdr:graphicFrame macro="">
      <xdr:nvGraphicFramePr>
        <xdr:cNvPr id="5" name="Grafiek 4">
          <a:extLst>
            <a:ext uri="{FF2B5EF4-FFF2-40B4-BE49-F238E27FC236}">
              <a16:creationId xmlns:a16="http://schemas.microsoft.com/office/drawing/2014/main" id="{A67A3381-72A6-4090-8C6E-FBFFA249F4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142875</xdr:colOff>
      <xdr:row>26</xdr:row>
      <xdr:rowOff>125181</xdr:rowOff>
    </xdr:from>
    <xdr:to>
      <xdr:col>10</xdr:col>
      <xdr:colOff>166875</xdr:colOff>
      <xdr:row>45</xdr:row>
      <xdr:rowOff>105681</xdr:rowOff>
    </xdr:to>
    <xdr:graphicFrame macro="">
      <xdr:nvGraphicFramePr>
        <xdr:cNvPr id="6" name="Grafiek 5">
          <a:extLst>
            <a:ext uri="{FF2B5EF4-FFF2-40B4-BE49-F238E27FC236}">
              <a16:creationId xmlns:a16="http://schemas.microsoft.com/office/drawing/2014/main" id="{E836AADD-1E39-4625-851F-47D835B7F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142875</xdr:colOff>
      <xdr:row>46</xdr:row>
      <xdr:rowOff>20406</xdr:rowOff>
    </xdr:from>
    <xdr:to>
      <xdr:col>10</xdr:col>
      <xdr:colOff>166875</xdr:colOff>
      <xdr:row>65</xdr:row>
      <xdr:rowOff>906</xdr:rowOff>
    </xdr:to>
    <xdr:graphicFrame macro="">
      <xdr:nvGraphicFramePr>
        <xdr:cNvPr id="7" name="Grafiek 6">
          <a:extLst>
            <a:ext uri="{FF2B5EF4-FFF2-40B4-BE49-F238E27FC236}">
              <a16:creationId xmlns:a16="http://schemas.microsoft.com/office/drawing/2014/main" id="{960BE86E-E2D0-4D67-B136-0B4310E5F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323850</xdr:colOff>
      <xdr:row>6</xdr:row>
      <xdr:rowOff>182331</xdr:rowOff>
    </xdr:from>
    <xdr:to>
      <xdr:col>28</xdr:col>
      <xdr:colOff>237450</xdr:colOff>
      <xdr:row>25</xdr:row>
      <xdr:rowOff>162831</xdr:rowOff>
    </xdr:to>
    <xdr:graphicFrame macro="">
      <xdr:nvGraphicFramePr>
        <xdr:cNvPr id="8" name="Grafiek 7">
          <a:extLst>
            <a:ext uri="{FF2B5EF4-FFF2-40B4-BE49-F238E27FC236}">
              <a16:creationId xmlns:a16="http://schemas.microsoft.com/office/drawing/2014/main" id="{71758D70-C309-434D-94EE-9E5EBAF637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314325</xdr:colOff>
      <xdr:row>26</xdr:row>
      <xdr:rowOff>134707</xdr:rowOff>
    </xdr:from>
    <xdr:to>
      <xdr:col>28</xdr:col>
      <xdr:colOff>227925</xdr:colOff>
      <xdr:row>45</xdr:row>
      <xdr:rowOff>115207</xdr:rowOff>
    </xdr:to>
    <xdr:graphicFrame macro="">
      <xdr:nvGraphicFramePr>
        <xdr:cNvPr id="9" name="Grafiek 8">
          <a:extLst>
            <a:ext uri="{FF2B5EF4-FFF2-40B4-BE49-F238E27FC236}">
              <a16:creationId xmlns:a16="http://schemas.microsoft.com/office/drawing/2014/main" id="{C1B85058-332F-4458-8629-D470EAD5F4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314325</xdr:colOff>
      <xdr:row>46</xdr:row>
      <xdr:rowOff>29931</xdr:rowOff>
    </xdr:from>
    <xdr:to>
      <xdr:col>28</xdr:col>
      <xdr:colOff>227925</xdr:colOff>
      <xdr:row>65</xdr:row>
      <xdr:rowOff>10431</xdr:rowOff>
    </xdr:to>
    <xdr:graphicFrame macro="">
      <xdr:nvGraphicFramePr>
        <xdr:cNvPr id="10" name="Grafiek 9">
          <a:extLst>
            <a:ext uri="{FF2B5EF4-FFF2-40B4-BE49-F238E27FC236}">
              <a16:creationId xmlns:a16="http://schemas.microsoft.com/office/drawing/2014/main" id="{E3DE3E78-CB25-4905-9AC6-E55FF4595E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152400</xdr:colOff>
      <xdr:row>0</xdr:row>
      <xdr:rowOff>95249</xdr:rowOff>
    </xdr:from>
    <xdr:to>
      <xdr:col>10</xdr:col>
      <xdr:colOff>161192</xdr:colOff>
      <xdr:row>6</xdr:row>
      <xdr:rowOff>68036</xdr:rowOff>
    </xdr:to>
    <xdr:sp macro="" textlink="">
      <xdr:nvSpPr>
        <xdr:cNvPr id="11" name="Tekstvak 10">
          <a:extLst>
            <a:ext uri="{FF2B5EF4-FFF2-40B4-BE49-F238E27FC236}">
              <a16:creationId xmlns:a16="http://schemas.microsoft.com/office/drawing/2014/main" id="{A0C4C02E-FED4-4263-B7A1-BB00082D86A1}"/>
            </a:ext>
          </a:extLst>
        </xdr:cNvPr>
        <xdr:cNvSpPr txBox="1"/>
      </xdr:nvSpPr>
      <xdr:spPr>
        <a:xfrm>
          <a:off x="152400" y="95249"/>
          <a:ext cx="6104792" cy="1115787"/>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De</a:t>
          </a:r>
          <a:r>
            <a:rPr lang="nl-NL" sz="1100" baseline="0"/>
            <a:t> onderstaande grafieken tonen de behaalde scores op de doorstroomtoets, weergegeven per vakgebied. Ook wordt het landelijk gemiddelde weergegeven, waarbij rekening gehouden wordt met de schoolweging.</a:t>
          </a:r>
          <a:endParaRPr lang="nl-NL" sz="1100"/>
        </a:p>
      </xdr:txBody>
    </xdr:sp>
    <xdr:clientData/>
  </xdr:twoCellAnchor>
  <xdr:twoCellAnchor>
    <xdr:from>
      <xdr:col>10</xdr:col>
      <xdr:colOff>297473</xdr:colOff>
      <xdr:row>0</xdr:row>
      <xdr:rowOff>98178</xdr:rowOff>
    </xdr:from>
    <xdr:to>
      <xdr:col>19</xdr:col>
      <xdr:colOff>197827</xdr:colOff>
      <xdr:row>6</xdr:row>
      <xdr:rowOff>68035</xdr:rowOff>
    </xdr:to>
    <xdr:sp macro="" textlink="">
      <xdr:nvSpPr>
        <xdr:cNvPr id="12" name="Tekstvak 11">
          <a:extLst>
            <a:ext uri="{FF2B5EF4-FFF2-40B4-BE49-F238E27FC236}">
              <a16:creationId xmlns:a16="http://schemas.microsoft.com/office/drawing/2014/main" id="{A8742B46-45C5-4953-89E2-E9B054B6674F}"/>
            </a:ext>
          </a:extLst>
        </xdr:cNvPr>
        <xdr:cNvSpPr txBox="1"/>
      </xdr:nvSpPr>
      <xdr:spPr>
        <a:xfrm>
          <a:off x="6393473" y="98178"/>
          <a:ext cx="5386754" cy="1112857"/>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deze grafieken wordt voor</a:t>
          </a:r>
          <a:r>
            <a:rPr lang="nl-NL" sz="1100" baseline="0"/>
            <a:t> leerjaar 3-7 </a:t>
          </a:r>
          <a:r>
            <a:rPr lang="nl-NL" sz="1100" u="sng" baseline="0"/>
            <a:t>een prognose </a:t>
          </a:r>
          <a:r>
            <a:rPr lang="nl-NL" sz="1100" baseline="0"/>
            <a:t>weergegeven van de referentieniveaus in groep 8, op basis van de resultaten op het leerlingvolgsysteem (januari/februari-afname). Daarbij wordt er vanuit gegaan dat de leerlingen een gemiddelde groei doormaken. Voor groep 8 worden de daadwerkelijk behaalde referentieniveaus getoond. O</a:t>
          </a:r>
          <a:r>
            <a:rPr lang="nl-NL" sz="1100" baseline="0">
              <a:solidFill>
                <a:schemeClr val="dk1"/>
              </a:solidFill>
              <a:effectLst/>
              <a:latin typeface="+mn-lt"/>
              <a:ea typeface="+mn-ea"/>
              <a:cs typeface="+mn-cs"/>
            </a:rPr>
            <a:t>ok het landelijk gemiddelde (van de wegingsgroep) van de doorstroomtoets en de eigen schoolambities weergegeven. </a:t>
          </a:r>
          <a:endParaRPr lang="nl-NL" sz="1100"/>
        </a:p>
      </xdr:txBody>
    </xdr:sp>
    <xdr:clientData/>
  </xdr:twoCellAnchor>
  <xdr:twoCellAnchor>
    <xdr:from>
      <xdr:col>19</xdr:col>
      <xdr:colOff>304800</xdr:colOff>
      <xdr:row>0</xdr:row>
      <xdr:rowOff>90851</xdr:rowOff>
    </xdr:from>
    <xdr:to>
      <xdr:col>25</xdr:col>
      <xdr:colOff>598715</xdr:colOff>
      <xdr:row>6</xdr:row>
      <xdr:rowOff>68036</xdr:rowOff>
    </xdr:to>
    <xdr:sp macro="" textlink="">
      <xdr:nvSpPr>
        <xdr:cNvPr id="13" name="Tekstvak 12">
          <a:extLst>
            <a:ext uri="{FF2B5EF4-FFF2-40B4-BE49-F238E27FC236}">
              <a16:creationId xmlns:a16="http://schemas.microsoft.com/office/drawing/2014/main" id="{462BDC9D-8EF1-4814-87BB-27DC98D939FC}"/>
            </a:ext>
          </a:extLst>
        </xdr:cNvPr>
        <xdr:cNvSpPr txBox="1"/>
      </xdr:nvSpPr>
      <xdr:spPr>
        <a:xfrm>
          <a:off x="11887200" y="90851"/>
          <a:ext cx="3951515" cy="1120185"/>
        </a:xfrm>
        <a:prstGeom prst="rect">
          <a:avLst/>
        </a:prstGeom>
        <a:solidFill>
          <a:schemeClr val="lt1"/>
        </a:solidFill>
        <a:ln w="25400" cmpd="sng">
          <a:solidFill>
            <a:srgbClr val="A09D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chemeClr val="dk1"/>
              </a:solidFill>
              <a:effectLst/>
              <a:latin typeface="+mn-lt"/>
              <a:ea typeface="+mn-ea"/>
              <a:cs typeface="+mn-cs"/>
            </a:rPr>
            <a:t>In deze grafieken wordt </a:t>
          </a:r>
          <a:r>
            <a:rPr lang="nl-NL" sz="1100" u="sng" baseline="0">
              <a:solidFill>
                <a:schemeClr val="dk1"/>
              </a:solidFill>
              <a:effectLst/>
              <a:latin typeface="+mn-lt"/>
              <a:ea typeface="+mn-ea"/>
              <a:cs typeface="+mn-cs"/>
            </a:rPr>
            <a:t>een prognose </a:t>
          </a:r>
          <a:r>
            <a:rPr lang="nl-NL" sz="1100" baseline="0">
              <a:solidFill>
                <a:schemeClr val="dk1"/>
              </a:solidFill>
              <a:effectLst/>
              <a:latin typeface="+mn-lt"/>
              <a:ea typeface="+mn-ea"/>
              <a:cs typeface="+mn-cs"/>
            </a:rPr>
            <a:t>weergegeven van de referentieniveaus in groep 8, op basis van de resultaten op het leerlingvolgsysteem (juni-afname). Daarbij wordt er vanuit gegaan dat de leerlingen een gemiddelde groei doormaken. Ook het landelijk gemiddelde (van de wegingsgroep) van de doorstroomtoets en de eigen schoolambities weergegeven. </a:t>
          </a:r>
          <a:endParaRPr lang="nl-NL">
            <a:effectLst/>
          </a:endParaRPr>
        </a:p>
      </xdr:txBody>
    </xdr:sp>
    <xdr:clientData/>
  </xdr:twoCellAnchor>
  <xdr:twoCellAnchor editAs="oneCell">
    <xdr:from>
      <xdr:col>25</xdr:col>
      <xdr:colOff>571501</xdr:colOff>
      <xdr:row>0</xdr:row>
      <xdr:rowOff>68035</xdr:rowOff>
    </xdr:from>
    <xdr:to>
      <xdr:col>28</xdr:col>
      <xdr:colOff>313635</xdr:colOff>
      <xdr:row>6</xdr:row>
      <xdr:rowOff>81642</xdr:rowOff>
    </xdr:to>
    <xdr:pic>
      <xdr:nvPicPr>
        <xdr:cNvPr id="14" name="Afbeelding 13">
          <a:extLst>
            <a:ext uri="{FF2B5EF4-FFF2-40B4-BE49-F238E27FC236}">
              <a16:creationId xmlns:a16="http://schemas.microsoft.com/office/drawing/2014/main" id="{D4813FA5-4B71-4BAF-9A19-16C4838AE84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811501" y="68035"/>
          <a:ext cx="1570934" cy="115660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melioradvies.n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melioradvies.n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melioradvies.n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36BCF-B7B8-4105-8DE6-8865808AD623}">
  <sheetPr codeName="Blad1"/>
  <dimension ref="B1:J37"/>
  <sheetViews>
    <sheetView showGridLines="0" tabSelected="1" zoomScale="110" zoomScaleNormal="110" workbookViewId="0">
      <selection activeCell="C2" sqref="C2:E2"/>
    </sheetView>
  </sheetViews>
  <sheetFormatPr defaultRowHeight="15" x14ac:dyDescent="0.25"/>
  <cols>
    <col min="1" max="1" width="3.140625" customWidth="1"/>
    <col min="2" max="2" width="29.5703125" customWidth="1"/>
  </cols>
  <sheetData>
    <row r="1" spans="2:7" ht="123" customHeight="1" x14ac:dyDescent="0.25"/>
    <row r="2" spans="2:7" x14ac:dyDescent="0.25">
      <c r="B2" t="s">
        <v>0</v>
      </c>
      <c r="C2" s="78"/>
      <c r="D2" s="78"/>
      <c r="E2" s="78"/>
    </row>
    <row r="3" spans="2:7" x14ac:dyDescent="0.25">
      <c r="B3" t="s">
        <v>1</v>
      </c>
      <c r="C3" s="78"/>
      <c r="D3" s="78"/>
      <c r="E3" s="78"/>
    </row>
    <row r="4" spans="2:7" x14ac:dyDescent="0.25">
      <c r="B4" t="s">
        <v>2</v>
      </c>
      <c r="C4" s="78"/>
      <c r="D4" s="78"/>
      <c r="E4" s="78"/>
    </row>
    <row r="5" spans="2:7" x14ac:dyDescent="0.25">
      <c r="B5" t="s">
        <v>3</v>
      </c>
      <c r="C5" s="67"/>
      <c r="D5" s="39"/>
      <c r="E5" s="39"/>
      <c r="G5" s="10"/>
    </row>
    <row r="6" spans="2:7" x14ac:dyDescent="0.25">
      <c r="C6" s="63"/>
      <c r="D6" s="39"/>
      <c r="E6" s="39"/>
      <c r="G6" s="10"/>
    </row>
    <row r="7" spans="2:7" x14ac:dyDescent="0.25">
      <c r="C7" s="63"/>
      <c r="D7" s="39"/>
      <c r="E7" s="39"/>
      <c r="G7" s="10"/>
    </row>
    <row r="8" spans="2:7" x14ac:dyDescent="0.25">
      <c r="C8" s="63"/>
      <c r="D8" s="39"/>
      <c r="E8" s="39"/>
      <c r="G8" s="10"/>
    </row>
    <row r="9" spans="2:7" x14ac:dyDescent="0.25">
      <c r="C9" s="63"/>
      <c r="D9" s="39"/>
      <c r="E9" s="39"/>
      <c r="G9" s="10"/>
    </row>
    <row r="10" spans="2:7" x14ac:dyDescent="0.25">
      <c r="C10" s="63"/>
      <c r="D10" s="39"/>
      <c r="E10" s="39"/>
      <c r="G10" s="10"/>
    </row>
    <row r="11" spans="2:7" x14ac:dyDescent="0.25">
      <c r="C11" s="63"/>
      <c r="D11" s="39"/>
      <c r="E11" s="39"/>
      <c r="G11" s="10"/>
    </row>
    <row r="12" spans="2:7" x14ac:dyDescent="0.25">
      <c r="C12" s="63"/>
      <c r="D12" s="39"/>
      <c r="E12" s="39"/>
      <c r="G12" s="10"/>
    </row>
    <row r="13" spans="2:7" x14ac:dyDescent="0.25">
      <c r="C13" s="63"/>
      <c r="D13" s="39"/>
      <c r="E13" s="39"/>
      <c r="G13" s="10"/>
    </row>
    <row r="14" spans="2:7" x14ac:dyDescent="0.25">
      <c r="C14" s="63"/>
      <c r="D14" s="39"/>
      <c r="E14" s="39"/>
      <c r="G14" s="10"/>
    </row>
    <row r="15" spans="2:7" x14ac:dyDescent="0.25">
      <c r="C15" s="63"/>
      <c r="D15" s="39"/>
      <c r="E15" s="39"/>
      <c r="G15" s="10"/>
    </row>
    <row r="16" spans="2:7" x14ac:dyDescent="0.25">
      <c r="C16" s="63"/>
      <c r="D16" s="39"/>
      <c r="E16" s="39"/>
      <c r="G16" s="10"/>
    </row>
    <row r="17" spans="2:10" x14ac:dyDescent="0.25">
      <c r="C17" s="63"/>
      <c r="D17" s="39"/>
      <c r="E17" s="39"/>
      <c r="G17" s="10"/>
    </row>
    <row r="18" spans="2:10" x14ac:dyDescent="0.25">
      <c r="C18" s="63"/>
      <c r="D18" s="39"/>
      <c r="E18" s="39"/>
      <c r="G18" s="10"/>
    </row>
    <row r="19" spans="2:10" x14ac:dyDescent="0.25">
      <c r="C19" s="63"/>
      <c r="D19" s="39"/>
      <c r="E19" s="39"/>
      <c r="G19" s="10"/>
    </row>
    <row r="20" spans="2:10" x14ac:dyDescent="0.25">
      <c r="C20" s="63"/>
      <c r="D20" s="39"/>
      <c r="E20" s="39"/>
      <c r="G20" s="10"/>
    </row>
    <row r="21" spans="2:10" x14ac:dyDescent="0.25">
      <c r="C21" s="63"/>
      <c r="D21" s="39"/>
      <c r="E21" s="39"/>
      <c r="G21" s="10"/>
    </row>
    <row r="22" spans="2:10" x14ac:dyDescent="0.25">
      <c r="C22" s="63"/>
      <c r="D22" s="39"/>
      <c r="E22" s="39"/>
      <c r="G22" s="10"/>
    </row>
    <row r="23" spans="2:10" x14ac:dyDescent="0.25">
      <c r="C23" s="63"/>
      <c r="D23" s="39"/>
      <c r="E23" s="39"/>
      <c r="G23" s="10"/>
    </row>
    <row r="24" spans="2:10" x14ac:dyDescent="0.25">
      <c r="C24" s="63"/>
      <c r="D24" s="39"/>
      <c r="E24" s="39"/>
      <c r="G24" s="10"/>
    </row>
    <row r="25" spans="2:10" x14ac:dyDescent="0.25">
      <c r="C25" s="63"/>
      <c r="D25" s="39"/>
      <c r="E25" s="39"/>
      <c r="G25" s="10"/>
    </row>
    <row r="27" spans="2:10" x14ac:dyDescent="0.25">
      <c r="C27" s="42" t="s">
        <v>4</v>
      </c>
      <c r="D27" s="43"/>
      <c r="E27" s="42" t="s">
        <v>5</v>
      </c>
      <c r="F27" s="43"/>
      <c r="G27" s="42" t="s">
        <v>6</v>
      </c>
      <c r="H27" s="43"/>
      <c r="I27" s="42" t="s">
        <v>7</v>
      </c>
      <c r="J27" s="43"/>
    </row>
    <row r="28" spans="2:10" x14ac:dyDescent="0.25">
      <c r="C28" s="44" t="s">
        <v>8</v>
      </c>
      <c r="D28" s="45" t="s">
        <v>9</v>
      </c>
      <c r="E28" s="44" t="s">
        <v>8</v>
      </c>
      <c r="F28" s="45" t="s">
        <v>10</v>
      </c>
      <c r="G28" s="44" t="s">
        <v>8</v>
      </c>
      <c r="H28" s="45" t="s">
        <v>10</v>
      </c>
      <c r="I28" s="44" t="s">
        <v>8</v>
      </c>
      <c r="J28" s="45" t="s">
        <v>11</v>
      </c>
    </row>
    <row r="29" spans="2:10" x14ac:dyDescent="0.25">
      <c r="B29" t="s">
        <v>12</v>
      </c>
      <c r="C29" s="46"/>
      <c r="D29" s="46"/>
      <c r="E29" s="47"/>
      <c r="F29" s="47"/>
      <c r="G29" s="48"/>
      <c r="H29" s="48"/>
      <c r="I29" s="49"/>
      <c r="J29" s="49"/>
    </row>
    <row r="30" spans="2:10" x14ac:dyDescent="0.25">
      <c r="B30" t="s">
        <v>13</v>
      </c>
      <c r="C30" s="61" t="str">
        <f>IFERROR((VLOOKUP('Uitvoer data'!E1,Verbergen!A:K,6,0)),"")</f>
        <v/>
      </c>
      <c r="D30" s="61" t="str">
        <f>IFERROR((VLOOKUP('Uitvoer data'!E1,Verbergen!A:K,7,0)),"")</f>
        <v/>
      </c>
      <c r="E30" s="61" t="str">
        <f>IFERROR((VLOOKUP('Uitvoer data'!E1,Verbergen!A:K,10,0)),"")</f>
        <v/>
      </c>
      <c r="F30" s="61" t="str">
        <f>IFERROR((VLOOKUP('Uitvoer data'!E1,Verbergen!A:K,11,0)),"")</f>
        <v/>
      </c>
      <c r="G30" s="61" t="str">
        <f>IFERROR((VLOOKUP('Uitvoer data'!E1,Verbergen!A:K,8,0)),"")</f>
        <v/>
      </c>
      <c r="H30" s="61" t="str">
        <f>IFERROR((VLOOKUP('Uitvoer data'!E1,Verbergen!A:K,9,0)),"")</f>
        <v/>
      </c>
      <c r="I30" s="61" t="str">
        <f>IFERROR((VLOOKUP('Uitvoer data'!E1,Verbergen!A:E,5,0)),"")</f>
        <v/>
      </c>
      <c r="J30" s="61" t="str">
        <f>IFERROR((VLOOKUP('Uitvoer data'!E1,Verbergen!1:1048576,3,0)),"")</f>
        <v/>
      </c>
    </row>
    <row r="31" spans="2:10" x14ac:dyDescent="0.25">
      <c r="B31" t="s">
        <v>14</v>
      </c>
      <c r="C31" s="40"/>
      <c r="D31" s="40"/>
      <c r="E31" s="40"/>
      <c r="F31" s="40"/>
      <c r="G31" s="40"/>
      <c r="H31" s="40"/>
      <c r="I31" s="61">
        <f>85%</f>
        <v>0.85</v>
      </c>
      <c r="J31" s="61" t="str">
        <f>IFERROR((VLOOKUP('Uitvoer data'!E1,Verbergen!1:1048576,2,0)),"")</f>
        <v/>
      </c>
    </row>
    <row r="32" spans="2:10" x14ac:dyDescent="0.25">
      <c r="C32" s="40"/>
      <c r="D32" s="40"/>
      <c r="E32" s="40"/>
      <c r="F32" s="40"/>
      <c r="G32" s="40"/>
      <c r="H32" s="40"/>
      <c r="I32" s="69"/>
      <c r="J32" s="69"/>
    </row>
    <row r="33" spans="2:10" x14ac:dyDescent="0.25">
      <c r="C33" s="40"/>
      <c r="D33" s="40"/>
      <c r="E33" s="40"/>
      <c r="F33" s="40"/>
      <c r="G33" s="40"/>
      <c r="H33" s="40"/>
      <c r="I33" s="69"/>
      <c r="J33" s="69"/>
    </row>
    <row r="34" spans="2:10" x14ac:dyDescent="0.25">
      <c r="I34" s="41"/>
      <c r="J34" t="s">
        <v>15</v>
      </c>
    </row>
    <row r="35" spans="2:10" x14ac:dyDescent="0.25">
      <c r="J35" t="s">
        <v>16</v>
      </c>
    </row>
    <row r="36" spans="2:10" x14ac:dyDescent="0.25">
      <c r="B36" s="41"/>
    </row>
    <row r="37" spans="2:10" x14ac:dyDescent="0.25">
      <c r="J37" s="68" t="s">
        <v>17</v>
      </c>
    </row>
  </sheetData>
  <sheetProtection algorithmName="SHA-512" hashValue="kokNMzJQWoWfZuOL4wuD77W+OWE6YV1iInkKT+rp2c8o2MtNa1S2uwIcvnvfyOjm+IiUnQ+sy92YuP9VTlsGZg==" saltValue="KEED7tGFmXJAN8qiuWJVGw==" spinCount="100000" sheet="1" objects="1" scenarios="1"/>
  <mergeCells count="3">
    <mergeCell ref="C2:E2"/>
    <mergeCell ref="C3:E3"/>
    <mergeCell ref="C4:E4"/>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160F-528E-4E98-BDCF-59ED80B5E2C8}">
  <sheetPr codeName="Blad2"/>
  <dimension ref="A1:I15"/>
  <sheetViews>
    <sheetView showGridLines="0" workbookViewId="0">
      <selection activeCell="B13" sqref="B13"/>
    </sheetView>
  </sheetViews>
  <sheetFormatPr defaultRowHeight="15" x14ac:dyDescent="0.25"/>
  <cols>
    <col min="1" max="1" width="2.28515625" customWidth="1"/>
    <col min="2" max="9" width="10.7109375" customWidth="1"/>
  </cols>
  <sheetData>
    <row r="1" spans="1:9" ht="124.5" customHeight="1" x14ac:dyDescent="0.25"/>
    <row r="2" spans="1:9" x14ac:dyDescent="0.25">
      <c r="B2" s="9" t="str">
        <f>'Invoer doelen'!B2</f>
        <v>Naam school:</v>
      </c>
      <c r="D2" s="79">
        <f>'Invoer doelen'!C2</f>
        <v>0</v>
      </c>
      <c r="E2" s="79"/>
      <c r="F2" s="79"/>
    </row>
    <row r="3" spans="1:9" x14ac:dyDescent="0.25">
      <c r="B3" s="9" t="str">
        <f>'Invoer doelen'!B4</f>
        <v>Schooljaar:</v>
      </c>
      <c r="D3" s="79">
        <f>'Invoer doelen'!C4</f>
        <v>0</v>
      </c>
      <c r="E3" s="79"/>
      <c r="F3" s="79"/>
    </row>
    <row r="4" spans="1:9" ht="15.75" thickBot="1" x14ac:dyDescent="0.3">
      <c r="B4" s="72"/>
      <c r="C4" s="72"/>
      <c r="D4" s="73"/>
      <c r="E4" s="73"/>
      <c r="F4" s="73"/>
      <c r="G4" s="72"/>
      <c r="H4" s="72"/>
      <c r="I4" s="72"/>
    </row>
    <row r="5" spans="1:9" ht="15.75" thickTop="1" x14ac:dyDescent="0.25">
      <c r="A5" s="71"/>
      <c r="B5" s="9" t="s">
        <v>18</v>
      </c>
      <c r="D5" s="8"/>
      <c r="E5" s="8"/>
      <c r="F5" s="8"/>
      <c r="I5" s="74"/>
    </row>
    <row r="6" spans="1:9" x14ac:dyDescent="0.25">
      <c r="A6" s="71"/>
      <c r="B6" s="76" t="s">
        <v>19</v>
      </c>
      <c r="D6" s="8"/>
      <c r="E6" s="8"/>
      <c r="F6" s="8"/>
      <c r="I6" s="71"/>
    </row>
    <row r="7" spans="1:9" x14ac:dyDescent="0.25">
      <c r="A7" s="71"/>
      <c r="B7" t="s">
        <v>20</v>
      </c>
      <c r="D7" s="8"/>
      <c r="E7" s="8"/>
      <c r="F7" s="8"/>
      <c r="I7" s="71"/>
    </row>
    <row r="8" spans="1:9" x14ac:dyDescent="0.25">
      <c r="A8" s="71"/>
      <c r="B8" s="76" t="s">
        <v>21</v>
      </c>
      <c r="D8" s="8"/>
      <c r="E8" s="8"/>
      <c r="F8" s="8"/>
      <c r="I8" s="71"/>
    </row>
    <row r="9" spans="1:9" ht="15.75" thickBot="1" x14ac:dyDescent="0.3">
      <c r="A9" s="71"/>
      <c r="B9" s="72" t="s">
        <v>22</v>
      </c>
      <c r="C9" s="72"/>
      <c r="D9" s="72"/>
      <c r="E9" s="72"/>
      <c r="F9" s="72"/>
      <c r="G9" s="72"/>
      <c r="H9" s="72"/>
      <c r="I9" s="75"/>
    </row>
    <row r="10" spans="1:9" ht="15.75" thickTop="1" x14ac:dyDescent="0.25"/>
    <row r="11" spans="1:9" x14ac:dyDescent="0.25">
      <c r="B11" s="8" t="s">
        <v>23</v>
      </c>
      <c r="C11" s="8" t="s">
        <v>24</v>
      </c>
      <c r="D11" s="80" t="s">
        <v>4</v>
      </c>
      <c r="E11" s="81"/>
      <c r="F11" s="80" t="s">
        <v>5</v>
      </c>
      <c r="G11" s="81"/>
      <c r="H11" s="80" t="s">
        <v>6</v>
      </c>
      <c r="I11" s="81"/>
    </row>
    <row r="12" spans="1:9" x14ac:dyDescent="0.25">
      <c r="B12" s="8"/>
      <c r="C12" s="8" t="s">
        <v>25</v>
      </c>
      <c r="D12" s="55" t="s">
        <v>8</v>
      </c>
      <c r="E12" s="55" t="s">
        <v>9</v>
      </c>
      <c r="F12" s="55" t="s">
        <v>8</v>
      </c>
      <c r="G12" s="55" t="s">
        <v>10</v>
      </c>
      <c r="H12" s="55" t="s">
        <v>8</v>
      </c>
      <c r="I12" s="55" t="s">
        <v>9</v>
      </c>
    </row>
    <row r="13" spans="1:9" x14ac:dyDescent="0.25">
      <c r="B13" s="56"/>
      <c r="C13" s="57"/>
      <c r="D13" s="58"/>
      <c r="E13" s="58"/>
      <c r="F13" s="59"/>
      <c r="G13" s="59"/>
      <c r="H13" s="60"/>
      <c r="I13" s="60"/>
    </row>
    <row r="14" spans="1:9" x14ac:dyDescent="0.25">
      <c r="B14" s="56"/>
      <c r="C14" s="57"/>
      <c r="D14" s="58"/>
      <c r="E14" s="58"/>
      <c r="F14" s="59"/>
      <c r="G14" s="59"/>
      <c r="H14" s="60"/>
      <c r="I14" s="60"/>
    </row>
    <row r="15" spans="1:9" x14ac:dyDescent="0.25">
      <c r="B15" s="56"/>
      <c r="C15" s="57"/>
      <c r="D15" s="58"/>
      <c r="E15" s="58"/>
      <c r="F15" s="59"/>
      <c r="G15" s="59"/>
      <c r="H15" s="60"/>
      <c r="I15" s="60"/>
    </row>
  </sheetData>
  <sheetProtection algorithmName="SHA-512" hashValue="/GXFSPNmSQS+8DQCf9j76TvS7cCY82rqa86KLsTRZdtjFxJQcTb3dDc36iJBfzqtppUFu3d+LoH9S6YnTSQkmw==" saltValue="xHFc/griIRlxOsXkxz52vw==" spinCount="100000" sheet="1" objects="1" scenarios="1"/>
  <mergeCells count="5">
    <mergeCell ref="D2:F2"/>
    <mergeCell ref="D3:F3"/>
    <mergeCell ref="D11:E11"/>
    <mergeCell ref="F11:G11"/>
    <mergeCell ref="H11:I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68DA-E2C8-4CC7-9A18-3828B6BC944D}">
  <sheetPr codeName="Blad3"/>
  <dimension ref="B1:R21"/>
  <sheetViews>
    <sheetView showGridLines="0" zoomScale="130" zoomScaleNormal="130" workbookViewId="0">
      <selection activeCell="C16" sqref="C16"/>
    </sheetView>
  </sheetViews>
  <sheetFormatPr defaultRowHeight="15" x14ac:dyDescent="0.25"/>
  <cols>
    <col min="1" max="1" width="2.85546875" customWidth="1"/>
    <col min="3" max="3" width="10" customWidth="1"/>
    <col min="10" max="10" width="1.7109375" customWidth="1"/>
    <col min="12" max="12" width="9.85546875" customWidth="1"/>
  </cols>
  <sheetData>
    <row r="1" spans="2:18" ht="121.5" customHeight="1" x14ac:dyDescent="0.25"/>
    <row r="2" spans="2:18" x14ac:dyDescent="0.25">
      <c r="B2" t="str">
        <f>'Invoer doelen'!B2</f>
        <v>Naam school:</v>
      </c>
      <c r="D2" s="70">
        <f>'Invoer doelen'!C2</f>
        <v>0</v>
      </c>
    </row>
    <row r="3" spans="2:18" x14ac:dyDescent="0.25">
      <c r="B3" t="str">
        <f>'Invoer doelen'!B4</f>
        <v>Schooljaar:</v>
      </c>
      <c r="D3" s="70">
        <f>'Invoer doelen'!C4</f>
        <v>0</v>
      </c>
    </row>
    <row r="13" spans="2:18" x14ac:dyDescent="0.25">
      <c r="B13" s="82" t="s">
        <v>26</v>
      </c>
      <c r="C13" s="82"/>
      <c r="D13" s="82"/>
      <c r="E13" s="82"/>
      <c r="F13" s="82"/>
      <c r="G13" s="82"/>
      <c r="H13" s="82"/>
      <c r="I13" s="82"/>
      <c r="J13" s="8"/>
      <c r="K13" s="82" t="s">
        <v>27</v>
      </c>
      <c r="L13" s="82"/>
      <c r="M13" s="82"/>
      <c r="N13" s="82"/>
      <c r="O13" s="82"/>
      <c r="P13" s="82"/>
      <c r="Q13" s="82"/>
      <c r="R13" s="82"/>
    </row>
    <row r="14" spans="2:18" x14ac:dyDescent="0.25">
      <c r="B14" s="54" t="s">
        <v>28</v>
      </c>
      <c r="C14" s="54" t="s">
        <v>29</v>
      </c>
      <c r="D14" s="83" t="s">
        <v>30</v>
      </c>
      <c r="E14" s="83"/>
      <c r="F14" s="83" t="s">
        <v>5</v>
      </c>
      <c r="G14" s="83"/>
      <c r="H14" s="83" t="s">
        <v>31</v>
      </c>
      <c r="I14" s="83"/>
      <c r="K14" s="54" t="s">
        <v>28</v>
      </c>
      <c r="L14" s="54" t="s">
        <v>32</v>
      </c>
      <c r="M14" s="80" t="s">
        <v>30</v>
      </c>
      <c r="N14" s="81"/>
      <c r="O14" s="80" t="s">
        <v>5</v>
      </c>
      <c r="P14" s="81"/>
      <c r="Q14" s="80" t="s">
        <v>31</v>
      </c>
      <c r="R14" s="81"/>
    </row>
    <row r="15" spans="2:18" x14ac:dyDescent="0.25">
      <c r="B15" s="54"/>
      <c r="C15" s="54" t="s">
        <v>25</v>
      </c>
      <c r="D15" s="54" t="s">
        <v>33</v>
      </c>
      <c r="E15" s="54" t="s">
        <v>34</v>
      </c>
      <c r="F15" s="54" t="s">
        <v>35</v>
      </c>
      <c r="G15" s="54" t="s">
        <v>36</v>
      </c>
      <c r="H15" s="54" t="s">
        <v>35</v>
      </c>
      <c r="I15" s="54" t="s">
        <v>37</v>
      </c>
      <c r="K15" s="54"/>
      <c r="L15" s="54" t="s">
        <v>25</v>
      </c>
      <c r="M15" s="54" t="s">
        <v>33</v>
      </c>
      <c r="N15" s="54" t="s">
        <v>34</v>
      </c>
      <c r="O15" s="54" t="s">
        <v>35</v>
      </c>
      <c r="P15" s="54" t="s">
        <v>36</v>
      </c>
      <c r="Q15" s="54" t="s">
        <v>35</v>
      </c>
      <c r="R15" s="54" t="s">
        <v>37</v>
      </c>
    </row>
    <row r="16" spans="2:18" x14ac:dyDescent="0.25">
      <c r="B16" s="54" t="s">
        <v>38</v>
      </c>
      <c r="C16" s="50"/>
      <c r="D16" s="51"/>
      <c r="E16" s="51"/>
      <c r="F16" s="52"/>
      <c r="G16" s="52"/>
      <c r="H16" s="53"/>
      <c r="I16" s="53"/>
      <c r="K16" s="54" t="s">
        <v>39</v>
      </c>
      <c r="L16" s="50"/>
      <c r="M16" s="51"/>
      <c r="N16" s="51"/>
      <c r="O16" s="52"/>
      <c r="P16" s="52"/>
      <c r="Q16" s="53"/>
      <c r="R16" s="53"/>
    </row>
    <row r="17" spans="2:18" x14ac:dyDescent="0.25">
      <c r="B17" s="54" t="s">
        <v>40</v>
      </c>
      <c r="C17" s="50"/>
      <c r="D17" s="51"/>
      <c r="E17" s="51"/>
      <c r="F17" s="52"/>
      <c r="G17" s="52"/>
      <c r="H17" s="53"/>
      <c r="I17" s="53"/>
      <c r="K17" s="54" t="s">
        <v>41</v>
      </c>
      <c r="L17" s="50"/>
      <c r="M17" s="51"/>
      <c r="N17" s="51"/>
      <c r="O17" s="52"/>
      <c r="P17" s="52"/>
      <c r="Q17" s="53"/>
      <c r="R17" s="53"/>
    </row>
    <row r="18" spans="2:18" x14ac:dyDescent="0.25">
      <c r="B18" s="54" t="s">
        <v>42</v>
      </c>
      <c r="C18" s="50"/>
      <c r="D18" s="51"/>
      <c r="E18" s="51"/>
      <c r="F18" s="52"/>
      <c r="G18" s="52"/>
      <c r="H18" s="53"/>
      <c r="I18" s="53"/>
      <c r="K18" s="54" t="s">
        <v>43</v>
      </c>
      <c r="L18" s="50"/>
      <c r="M18" s="51"/>
      <c r="N18" s="51"/>
      <c r="O18" s="52"/>
      <c r="P18" s="52"/>
      <c r="Q18" s="53"/>
      <c r="R18" s="53"/>
    </row>
    <row r="19" spans="2:18" x14ac:dyDescent="0.25">
      <c r="B19" s="54" t="s">
        <v>44</v>
      </c>
      <c r="C19" s="50"/>
      <c r="D19" s="51"/>
      <c r="E19" s="51"/>
      <c r="F19" s="52"/>
      <c r="G19" s="52"/>
      <c r="H19" s="53"/>
      <c r="I19" s="53"/>
      <c r="K19" s="54" t="s">
        <v>45</v>
      </c>
      <c r="L19" s="50"/>
      <c r="M19" s="51"/>
      <c r="N19" s="51"/>
      <c r="O19" s="52"/>
      <c r="P19" s="52"/>
      <c r="Q19" s="53"/>
      <c r="R19" s="53"/>
    </row>
    <row r="20" spans="2:18" x14ac:dyDescent="0.25">
      <c r="B20" s="54" t="s">
        <v>46</v>
      </c>
      <c r="C20" s="50"/>
      <c r="D20" s="51"/>
      <c r="E20" s="51"/>
      <c r="F20" s="52"/>
      <c r="G20" s="52"/>
      <c r="H20" s="53"/>
      <c r="I20" s="53"/>
      <c r="K20" s="54" t="s">
        <v>47</v>
      </c>
      <c r="L20" s="50"/>
      <c r="M20" s="51"/>
      <c r="N20" s="51"/>
      <c r="O20" s="52"/>
      <c r="P20" s="52"/>
      <c r="Q20" s="53"/>
      <c r="R20" s="53"/>
    </row>
    <row r="21" spans="2:18" x14ac:dyDescent="0.25">
      <c r="B21" s="54" t="s">
        <v>48</v>
      </c>
      <c r="C21" s="50"/>
      <c r="D21" s="51"/>
      <c r="E21" s="51"/>
      <c r="F21" s="52"/>
      <c r="G21" s="52"/>
      <c r="H21" s="53"/>
      <c r="I21" s="53"/>
    </row>
  </sheetData>
  <sheetProtection algorithmName="SHA-512" hashValue="FiI2JM8UStmv+/vToliRidseqvRCo2Hp9ir4EMTTqseBEygTSt3ybvuHDzIF/g2WLagCG0T34bgIZkVr8i5Xew==" saltValue="ugVCpcPEK7PDUkWAkiREPA==" spinCount="100000" sheet="1" objects="1" scenarios="1"/>
  <mergeCells count="8">
    <mergeCell ref="B13:I13"/>
    <mergeCell ref="K13:R13"/>
    <mergeCell ref="M14:N14"/>
    <mergeCell ref="O14:P14"/>
    <mergeCell ref="Q14:R14"/>
    <mergeCell ref="D14:E14"/>
    <mergeCell ref="F14:G14"/>
    <mergeCell ref="H14:I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B7C1-8DB2-477E-91F0-AE614F517654}">
  <sheetPr codeName="Blad4"/>
  <dimension ref="A1:AJ40"/>
  <sheetViews>
    <sheetView zoomScaleNormal="100" workbookViewId="0">
      <pane xSplit="1" topLeftCell="B1" activePane="topRight" state="frozen"/>
      <selection activeCell="A7" sqref="A7"/>
      <selection pane="topRight" activeCell="E1" sqref="E1"/>
    </sheetView>
  </sheetViews>
  <sheetFormatPr defaultRowHeight="15" x14ac:dyDescent="0.25"/>
  <cols>
    <col min="2" max="2" width="16.7109375" bestFit="1" customWidth="1"/>
    <col min="4" max="4" width="10.140625" customWidth="1"/>
    <col min="27" max="27" width="9.5703125" customWidth="1"/>
  </cols>
  <sheetData>
    <row r="1" spans="1:35" x14ac:dyDescent="0.25">
      <c r="A1" t="s">
        <v>49</v>
      </c>
      <c r="E1" s="10">
        <f>ROUND('Invoer doelen'!C5,1)</f>
        <v>0</v>
      </c>
      <c r="F1" s="10"/>
      <c r="G1" s="10"/>
      <c r="H1" s="10"/>
      <c r="I1" s="10"/>
      <c r="J1" s="10"/>
      <c r="K1" s="10"/>
      <c r="L1" s="10"/>
      <c r="M1" s="10"/>
      <c r="N1" s="10"/>
    </row>
    <row r="2" spans="1:35" x14ac:dyDescent="0.25">
      <c r="E2" s="10"/>
      <c r="F2" s="10"/>
      <c r="G2" s="10"/>
      <c r="H2" s="10"/>
      <c r="I2" s="10"/>
      <c r="J2" s="10"/>
      <c r="K2" s="10"/>
      <c r="L2" s="10"/>
      <c r="M2" s="10"/>
      <c r="N2" s="10"/>
    </row>
    <row r="3" spans="1:35" x14ac:dyDescent="0.25">
      <c r="A3" s="11" t="s">
        <v>50</v>
      </c>
      <c r="B3" s="11"/>
      <c r="C3" s="11"/>
      <c r="D3" s="11"/>
      <c r="E3" s="12"/>
      <c r="F3" s="12"/>
      <c r="G3" s="12"/>
      <c r="H3" s="12"/>
      <c r="I3" s="12"/>
      <c r="J3" s="12"/>
      <c r="K3" s="12"/>
      <c r="L3" s="12"/>
      <c r="M3" s="12"/>
      <c r="N3" s="12"/>
      <c r="O3" s="11"/>
      <c r="P3" s="11"/>
      <c r="Q3" s="11"/>
      <c r="R3" s="11"/>
      <c r="S3" s="11"/>
      <c r="T3" s="11"/>
      <c r="U3" s="11"/>
      <c r="V3" s="11"/>
      <c r="W3" s="11"/>
      <c r="X3" s="11"/>
      <c r="Y3" s="11"/>
    </row>
    <row r="4" spans="1:35" x14ac:dyDescent="0.25">
      <c r="B4" t="s">
        <v>51</v>
      </c>
      <c r="C4" t="s">
        <v>4</v>
      </c>
      <c r="G4" t="s">
        <v>5</v>
      </c>
      <c r="K4" t="s">
        <v>6</v>
      </c>
      <c r="O4" t="s">
        <v>7</v>
      </c>
    </row>
    <row r="5" spans="1:35" x14ac:dyDescent="0.25">
      <c r="A5" t="s">
        <v>23</v>
      </c>
      <c r="B5" t="s">
        <v>25</v>
      </c>
      <c r="C5" s="13" t="s">
        <v>52</v>
      </c>
      <c r="D5" s="13" t="s">
        <v>53</v>
      </c>
      <c r="E5" s="13" t="s">
        <v>8</v>
      </c>
      <c r="F5" s="13" t="s">
        <v>9</v>
      </c>
      <c r="G5" s="14" t="s">
        <v>52</v>
      </c>
      <c r="H5" s="14" t="s">
        <v>54</v>
      </c>
      <c r="I5" s="14" t="s">
        <v>8</v>
      </c>
      <c r="J5" s="14" t="s">
        <v>10</v>
      </c>
      <c r="K5" s="15" t="s">
        <v>52</v>
      </c>
      <c r="L5" s="15" t="s">
        <v>53</v>
      </c>
      <c r="M5" s="15" t="s">
        <v>8</v>
      </c>
      <c r="N5" s="15" t="s">
        <v>9</v>
      </c>
      <c r="O5" s="16" t="s">
        <v>52</v>
      </c>
      <c r="P5" s="16" t="s">
        <v>8</v>
      </c>
      <c r="Q5" s="16" t="s">
        <v>55</v>
      </c>
      <c r="R5" s="16" t="s">
        <v>11</v>
      </c>
      <c r="S5" s="16" t="s">
        <v>56</v>
      </c>
    </row>
    <row r="6" spans="1:35" x14ac:dyDescent="0.25">
      <c r="A6" s="17">
        <f>'Invoer eindresultaten'!B13</f>
        <v>0</v>
      </c>
      <c r="B6" s="17">
        <f>'Invoer eindresultaten'!C13</f>
        <v>0</v>
      </c>
      <c r="C6" s="18">
        <f>B6-E6</f>
        <v>0</v>
      </c>
      <c r="D6" s="18">
        <f>E6-F6</f>
        <v>0</v>
      </c>
      <c r="E6" s="18">
        <f>'Invoer eindresultaten'!D13</f>
        <v>0</v>
      </c>
      <c r="F6" s="18">
        <f>'Invoer eindresultaten'!E13</f>
        <v>0</v>
      </c>
      <c r="G6" s="19">
        <f>B6-I6</f>
        <v>0</v>
      </c>
      <c r="H6" s="19">
        <f>I6-J6</f>
        <v>0</v>
      </c>
      <c r="I6" s="19">
        <f>'Invoer eindresultaten'!F13</f>
        <v>0</v>
      </c>
      <c r="J6" s="19">
        <f>'Invoer eindresultaten'!G13</f>
        <v>0</v>
      </c>
      <c r="K6" s="20">
        <f>B6-M6</f>
        <v>0</v>
      </c>
      <c r="L6" s="20">
        <f>M6-N6</f>
        <v>0</v>
      </c>
      <c r="M6" s="20">
        <f>'Invoer eindresultaten'!H13</f>
        <v>0</v>
      </c>
      <c r="N6" s="20">
        <f>'Invoer eindresultaten'!I13</f>
        <v>0</v>
      </c>
      <c r="O6" s="21">
        <f>C6+G6+K6</f>
        <v>0</v>
      </c>
      <c r="P6" s="21">
        <f>E6+I6+M6</f>
        <v>0</v>
      </c>
      <c r="Q6" s="21">
        <f>D6+H6+L6</f>
        <v>0</v>
      </c>
      <c r="R6" s="21">
        <f>F6+J6+N6</f>
        <v>0</v>
      </c>
      <c r="S6" s="21">
        <f>3*B6</f>
        <v>0</v>
      </c>
    </row>
    <row r="7" spans="1:35" x14ac:dyDescent="0.25">
      <c r="A7" s="17">
        <f>'Invoer eindresultaten'!B14</f>
        <v>0</v>
      </c>
      <c r="B7" s="17">
        <f>'Invoer eindresultaten'!C14</f>
        <v>0</v>
      </c>
      <c r="C7" s="18">
        <f>B7-E7</f>
        <v>0</v>
      </c>
      <c r="D7" s="18">
        <f t="shared" ref="D7:D8" si="0">E7-F7</f>
        <v>0</v>
      </c>
      <c r="E7" s="18">
        <f>'Invoer eindresultaten'!D14</f>
        <v>0</v>
      </c>
      <c r="F7" s="18">
        <f>'Invoer eindresultaten'!E14</f>
        <v>0</v>
      </c>
      <c r="G7" s="19">
        <f>B7-I7</f>
        <v>0</v>
      </c>
      <c r="H7" s="19">
        <f>I7-J7</f>
        <v>0</v>
      </c>
      <c r="I7" s="19">
        <f>'Invoer eindresultaten'!F14</f>
        <v>0</v>
      </c>
      <c r="J7" s="19">
        <f>'Invoer eindresultaten'!G14</f>
        <v>0</v>
      </c>
      <c r="K7" s="20">
        <f>B7-M7</f>
        <v>0</v>
      </c>
      <c r="L7" s="20">
        <f t="shared" ref="L7:L8" si="1">M7-N7</f>
        <v>0</v>
      </c>
      <c r="M7" s="20">
        <f>'Invoer eindresultaten'!H14</f>
        <v>0</v>
      </c>
      <c r="N7" s="20">
        <f>'Invoer eindresultaten'!I14</f>
        <v>0</v>
      </c>
      <c r="O7" s="21">
        <f>C7+G7+K7</f>
        <v>0</v>
      </c>
      <c r="P7" s="21">
        <f>E7+I7+M7</f>
        <v>0</v>
      </c>
      <c r="Q7" s="21">
        <f>D7+H7+L7</f>
        <v>0</v>
      </c>
      <c r="R7" s="21">
        <f>F7+J7+N7</f>
        <v>0</v>
      </c>
      <c r="S7" s="21">
        <f>3*B7</f>
        <v>0</v>
      </c>
    </row>
    <row r="8" spans="1:35" x14ac:dyDescent="0.25">
      <c r="A8" s="17">
        <f>'Invoer eindresultaten'!B15</f>
        <v>0</v>
      </c>
      <c r="B8" s="17">
        <f>'Invoer eindresultaten'!C15</f>
        <v>0</v>
      </c>
      <c r="C8" s="18">
        <f>B8-E8</f>
        <v>0</v>
      </c>
      <c r="D8" s="18">
        <f t="shared" si="0"/>
        <v>0</v>
      </c>
      <c r="E8" s="18">
        <f>'Invoer eindresultaten'!D15</f>
        <v>0</v>
      </c>
      <c r="F8" s="18">
        <f>'Invoer eindresultaten'!E15</f>
        <v>0</v>
      </c>
      <c r="G8" s="19">
        <f>B8-I8</f>
        <v>0</v>
      </c>
      <c r="H8" s="19">
        <f>I8-J8</f>
        <v>0</v>
      </c>
      <c r="I8" s="19">
        <f>'Invoer eindresultaten'!F15</f>
        <v>0</v>
      </c>
      <c r="J8" s="19">
        <f>'Invoer eindresultaten'!G15</f>
        <v>0</v>
      </c>
      <c r="K8" s="20">
        <f>B8-M8</f>
        <v>0</v>
      </c>
      <c r="L8" s="20">
        <f t="shared" si="1"/>
        <v>0</v>
      </c>
      <c r="M8" s="20">
        <f>'Invoer eindresultaten'!H15</f>
        <v>0</v>
      </c>
      <c r="N8" s="20">
        <f>'Invoer eindresultaten'!I15</f>
        <v>0</v>
      </c>
      <c r="O8" s="21">
        <f>C8+G8+K8</f>
        <v>0</v>
      </c>
      <c r="P8" s="21">
        <f>E8+I8+M8</f>
        <v>0</v>
      </c>
      <c r="Q8" s="21">
        <f>D8+H8+L8</f>
        <v>0</v>
      </c>
      <c r="R8" s="21">
        <f>F8+J8+N8</f>
        <v>0</v>
      </c>
      <c r="S8" s="21">
        <f>3*B8</f>
        <v>0</v>
      </c>
    </row>
    <row r="9" spans="1:35" x14ac:dyDescent="0.25">
      <c r="A9" s="17" t="s">
        <v>57</v>
      </c>
      <c r="B9" s="17">
        <f t="shared" ref="B9:N9" si="2">SUM(B6:B8)</f>
        <v>0</v>
      </c>
      <c r="C9" s="18">
        <f t="shared" si="2"/>
        <v>0</v>
      </c>
      <c r="D9" s="18">
        <f t="shared" si="2"/>
        <v>0</v>
      </c>
      <c r="E9" s="18">
        <f t="shared" si="2"/>
        <v>0</v>
      </c>
      <c r="F9" s="18">
        <f t="shared" si="2"/>
        <v>0</v>
      </c>
      <c r="G9" s="19">
        <f t="shared" si="2"/>
        <v>0</v>
      </c>
      <c r="H9" s="19">
        <f t="shared" si="2"/>
        <v>0</v>
      </c>
      <c r="I9" s="19">
        <f t="shared" si="2"/>
        <v>0</v>
      </c>
      <c r="J9" s="19">
        <f t="shared" si="2"/>
        <v>0</v>
      </c>
      <c r="K9" s="20">
        <f t="shared" si="2"/>
        <v>0</v>
      </c>
      <c r="L9" s="20">
        <f t="shared" si="2"/>
        <v>0</v>
      </c>
      <c r="M9" s="20">
        <f t="shared" si="2"/>
        <v>0</v>
      </c>
      <c r="N9" s="20">
        <f t="shared" si="2"/>
        <v>0</v>
      </c>
      <c r="O9" s="21">
        <f>C9+G9+K9</f>
        <v>0</v>
      </c>
      <c r="P9" s="21">
        <f>E9+I9+M9</f>
        <v>0</v>
      </c>
      <c r="Q9" s="21">
        <f>D9+H9+L9</f>
        <v>0</v>
      </c>
      <c r="R9" s="21">
        <f>F9+J9+N9</f>
        <v>0</v>
      </c>
      <c r="S9" s="21">
        <f>3*B9</f>
        <v>0</v>
      </c>
    </row>
    <row r="11" spans="1:35" x14ac:dyDescent="0.25">
      <c r="A11" t="s">
        <v>23</v>
      </c>
      <c r="B11" s="13" t="s">
        <v>52</v>
      </c>
      <c r="C11" s="13" t="s">
        <v>8</v>
      </c>
      <c r="D11" s="13" t="s">
        <v>53</v>
      </c>
      <c r="E11" s="13" t="s">
        <v>9</v>
      </c>
      <c r="F11" s="13" t="s">
        <v>58</v>
      </c>
      <c r="G11" s="13" t="s">
        <v>59</v>
      </c>
      <c r="H11" s="13" t="s">
        <v>60</v>
      </c>
      <c r="I11" s="13" t="s">
        <v>61</v>
      </c>
      <c r="J11" s="14" t="s">
        <v>52</v>
      </c>
      <c r="K11" s="14" t="s">
        <v>8</v>
      </c>
      <c r="L11" s="14" t="s">
        <v>54</v>
      </c>
      <c r="M11" s="14" t="s">
        <v>10</v>
      </c>
      <c r="N11" s="14" t="s">
        <v>58</v>
      </c>
      <c r="O11" s="14" t="s">
        <v>62</v>
      </c>
      <c r="P11" s="14" t="s">
        <v>60</v>
      </c>
      <c r="Q11" s="14" t="s">
        <v>63</v>
      </c>
      <c r="R11" s="15" t="s">
        <v>52</v>
      </c>
      <c r="S11" s="15" t="s">
        <v>8</v>
      </c>
      <c r="T11" s="15" t="s">
        <v>53</v>
      </c>
      <c r="U11" s="15" t="s">
        <v>9</v>
      </c>
      <c r="V11" s="15" t="s">
        <v>58</v>
      </c>
      <c r="W11" s="15" t="s">
        <v>59</v>
      </c>
      <c r="X11" s="15" t="s">
        <v>60</v>
      </c>
      <c r="Y11" s="15" t="s">
        <v>61</v>
      </c>
      <c r="Z11" s="16" t="s">
        <v>52</v>
      </c>
      <c r="AA11" s="16" t="s">
        <v>8</v>
      </c>
      <c r="AB11" s="16" t="s">
        <v>53</v>
      </c>
      <c r="AC11" s="16" t="s">
        <v>64</v>
      </c>
      <c r="AD11" s="16" t="s">
        <v>58</v>
      </c>
      <c r="AE11" s="22" t="s">
        <v>65</v>
      </c>
      <c r="AF11" s="22" t="s">
        <v>66</v>
      </c>
      <c r="AG11" s="22" t="s">
        <v>67</v>
      </c>
      <c r="AH11" s="22" t="s">
        <v>60</v>
      </c>
      <c r="AI11" s="22" t="s">
        <v>68</v>
      </c>
    </row>
    <row r="12" spans="1:35" x14ac:dyDescent="0.25">
      <c r="B12" s="13"/>
      <c r="C12" s="13"/>
      <c r="D12" s="23"/>
      <c r="E12" s="13"/>
      <c r="F12" s="24" t="str">
        <f>IFERROR((VLOOKUP('Uitvoer data'!E1,Verbergen!A:K,6,0)),"")</f>
        <v/>
      </c>
      <c r="G12" s="25" t="str">
        <f>IFERROR((VLOOKUP('Uitvoer data'!E1,Verbergen!A:K,7,0)),"")</f>
        <v/>
      </c>
      <c r="H12" s="25">
        <f>'Invoer doelen'!C29</f>
        <v>0</v>
      </c>
      <c r="I12" s="25">
        <f>'Invoer doelen'!D29</f>
        <v>0</v>
      </c>
      <c r="J12" s="26"/>
      <c r="K12" s="26"/>
      <c r="L12" s="26"/>
      <c r="M12" s="26"/>
      <c r="N12" s="27" t="str">
        <f>IFERROR((VLOOKUP('Uitvoer data'!E1,Verbergen!A:K,10,0)),"")</f>
        <v/>
      </c>
      <c r="O12" s="27" t="str">
        <f>IFERROR((VLOOKUP('Uitvoer data'!E1,Verbergen!A:K,11,0)),"")</f>
        <v/>
      </c>
      <c r="P12" s="26">
        <f>'Invoer doelen'!E29</f>
        <v>0</v>
      </c>
      <c r="Q12" s="26">
        <f>'Invoer doelen'!F29</f>
        <v>0</v>
      </c>
      <c r="R12" s="15"/>
      <c r="S12" s="15"/>
      <c r="T12" s="28"/>
      <c r="U12" s="15"/>
      <c r="V12" s="28" t="str">
        <f>IFERROR((VLOOKUP('Uitvoer data'!E1,Verbergen!A:K,8,0)),"")</f>
        <v/>
      </c>
      <c r="W12" s="29" t="str">
        <f>IFERROR((VLOOKUP('Uitvoer data'!E1,Verbergen!A:K,9,0)),"")</f>
        <v/>
      </c>
      <c r="X12" s="28">
        <f>'Invoer doelen'!G29</f>
        <v>0</v>
      </c>
      <c r="Y12" s="28">
        <f>'Invoer doelen'!H29</f>
        <v>0</v>
      </c>
      <c r="Z12" s="30"/>
      <c r="AA12" s="30"/>
      <c r="AB12" s="30"/>
      <c r="AC12" s="30"/>
      <c r="AD12" s="31" t="str">
        <f>IFERROR((VLOOKUP('Uitvoer data'!E1,Verbergen!A:E,5,0)),"")</f>
        <v/>
      </c>
      <c r="AE12" s="31" t="str">
        <f>IFERROR((VLOOKUP('Uitvoer data'!E1,Verbergen!1:1048576,3,0)),"")</f>
        <v/>
      </c>
      <c r="AF12" s="31">
        <v>0.85</v>
      </c>
      <c r="AG12" s="31" t="str">
        <f>IFERROR((VLOOKUP('Uitvoer data'!E1,Verbergen!1:1048576,2,0)),"")</f>
        <v/>
      </c>
      <c r="AH12" s="30">
        <f>'Invoer doelen'!I29</f>
        <v>0</v>
      </c>
      <c r="AI12" s="30">
        <f>'Invoer doelen'!J29</f>
        <v>0</v>
      </c>
    </row>
    <row r="13" spans="1:35" x14ac:dyDescent="0.25">
      <c r="A13" s="32">
        <f>'Invoer eindresultaten'!B13</f>
        <v>0</v>
      </c>
      <c r="B13" s="25" t="e">
        <f>C6/B6</f>
        <v>#DIV/0!</v>
      </c>
      <c r="C13" s="25" t="e">
        <f>(B6-C6)/B6</f>
        <v>#DIV/0!</v>
      </c>
      <c r="D13" s="24" t="e">
        <f>(B6-((B6-E6)+F6))/B6</f>
        <v>#DIV/0!</v>
      </c>
      <c r="E13" s="24" t="e">
        <f>F6/B6</f>
        <v>#DIV/0!</v>
      </c>
      <c r="F13" s="25" t="str">
        <f>IFERROR((VLOOKUP('Uitvoer data'!E1,Verbergen!A:K,6,0)),"")</f>
        <v/>
      </c>
      <c r="G13" s="24" t="str">
        <f>IFERROR((VLOOKUP('Uitvoer data'!E1,Verbergen!A:K,7,0)),"")</f>
        <v/>
      </c>
      <c r="H13" s="24">
        <f>'Invoer doelen'!C29</f>
        <v>0</v>
      </c>
      <c r="I13" s="25">
        <f>'Invoer doelen'!D29</f>
        <v>0</v>
      </c>
      <c r="J13" s="26" t="e">
        <f>G6/B6</f>
        <v>#DIV/0!</v>
      </c>
      <c r="K13" s="26" t="e">
        <f>(B6-G6)/B6</f>
        <v>#DIV/0!</v>
      </c>
      <c r="L13" s="26" t="e">
        <f>(B6-((B6-I6)+J6))/B6</f>
        <v>#DIV/0!</v>
      </c>
      <c r="M13" s="33" t="e">
        <f>J6/B6</f>
        <v>#DIV/0!</v>
      </c>
      <c r="N13" s="33" t="str">
        <f>IFERROR((VLOOKUP('Uitvoer data'!E1,Verbergen!A:K,10,0)),"")</f>
        <v/>
      </c>
      <c r="O13" s="26" t="str">
        <f>IFERROR((VLOOKUP('Uitvoer data'!E1,Verbergen!A:K,11,0)),"")</f>
        <v/>
      </c>
      <c r="P13" s="26">
        <f>'Invoer doelen'!E29</f>
        <v>0</v>
      </c>
      <c r="Q13" s="26">
        <f>'Invoer doelen'!F29</f>
        <v>0</v>
      </c>
      <c r="R13" s="28" t="e">
        <f>K6/B6</f>
        <v>#DIV/0!</v>
      </c>
      <c r="S13" s="28" t="e">
        <f>(B6-K6)/B6</f>
        <v>#DIV/0!</v>
      </c>
      <c r="T13" s="28" t="e">
        <f>(B6-((B6-M6)+N6))/B6</f>
        <v>#DIV/0!</v>
      </c>
      <c r="U13" s="34" t="e">
        <f>N6/B6</f>
        <v>#DIV/0!</v>
      </c>
      <c r="V13" s="34" t="str">
        <f>IFERROR((VLOOKUP('Uitvoer data'!E1,Verbergen!A:K,8,0)),"")</f>
        <v/>
      </c>
      <c r="W13" s="28" t="str">
        <f>IFERROR((VLOOKUP('Uitvoer data'!E1,Verbergen!A:K,9,0)),"")</f>
        <v/>
      </c>
      <c r="X13" s="28">
        <f>'Invoer doelen'!G29</f>
        <v>0</v>
      </c>
      <c r="Y13" s="28">
        <f>'Invoer doelen'!H29</f>
        <v>0</v>
      </c>
      <c r="Z13" s="30" t="e">
        <f>O6/S6</f>
        <v>#DIV/0!</v>
      </c>
      <c r="AA13" s="30" t="e">
        <f>P6/S6</f>
        <v>#DIV/0!</v>
      </c>
      <c r="AB13" s="30" t="e">
        <f>(S6-((S6-P6)+R6))/S6</f>
        <v>#DIV/0!</v>
      </c>
      <c r="AC13" s="30" t="e">
        <f>R6/S6</f>
        <v>#DIV/0!</v>
      </c>
      <c r="AD13" s="31" t="str">
        <f>IFERROR((VLOOKUP('Uitvoer data'!E1,Verbergen!A:E,5,0)),"")</f>
        <v/>
      </c>
      <c r="AE13" s="31" t="str">
        <f>IFERROR((VLOOKUP('Uitvoer data'!E1,Verbergen!1:1048576,3,0)),"")</f>
        <v/>
      </c>
      <c r="AF13" s="31">
        <v>0.85</v>
      </c>
      <c r="AG13" s="31" t="str">
        <f>IFERROR((VLOOKUP('Uitvoer data'!E1,Verbergen!1:1048576,2,0)),"")</f>
        <v/>
      </c>
      <c r="AH13" s="30">
        <f>'Invoer doelen'!I29</f>
        <v>0</v>
      </c>
      <c r="AI13" s="30">
        <f>'Invoer doelen'!J29</f>
        <v>0</v>
      </c>
    </row>
    <row r="14" spans="1:35" x14ac:dyDescent="0.25">
      <c r="A14" s="32">
        <f>'Invoer eindresultaten'!B14</f>
        <v>0</v>
      </c>
      <c r="B14" s="25" t="e">
        <f>C7/B7</f>
        <v>#DIV/0!</v>
      </c>
      <c r="C14" s="25" t="e">
        <f>(B7-C7)/B7</f>
        <v>#DIV/0!</v>
      </c>
      <c r="D14" s="24" t="e">
        <f>(B7-((B7-E7)+F7))/B7</f>
        <v>#DIV/0!</v>
      </c>
      <c r="E14" s="24" t="e">
        <f>F7/B7</f>
        <v>#DIV/0!</v>
      </c>
      <c r="F14" s="25" t="str">
        <f>IFERROR((VLOOKUP('Uitvoer data'!E1,Verbergen!A:K,6,0)),"")</f>
        <v/>
      </c>
      <c r="G14" s="24" t="str">
        <f>IFERROR((VLOOKUP('Uitvoer data'!E1,Verbergen!A:K,7,0)),"")</f>
        <v/>
      </c>
      <c r="H14" s="24">
        <f>'Invoer doelen'!C29</f>
        <v>0</v>
      </c>
      <c r="I14" s="25">
        <f>'Invoer doelen'!D29</f>
        <v>0</v>
      </c>
      <c r="J14" s="26" t="e">
        <f>G7/B7</f>
        <v>#DIV/0!</v>
      </c>
      <c r="K14" s="26" t="e">
        <f>(B7-G7)/B7</f>
        <v>#DIV/0!</v>
      </c>
      <c r="L14" s="26" t="e">
        <f>(B7-((B7-I7)+J7))/B7</f>
        <v>#DIV/0!</v>
      </c>
      <c r="M14" s="33" t="e">
        <f>J7/B7</f>
        <v>#DIV/0!</v>
      </c>
      <c r="N14" s="33" t="str">
        <f>IFERROR((VLOOKUP('Uitvoer data'!E1,Verbergen!A:K,10,0)),"")</f>
        <v/>
      </c>
      <c r="O14" s="26" t="str">
        <f>IFERROR((VLOOKUP('Uitvoer data'!E1,Verbergen!A:K,11,0)),"")</f>
        <v/>
      </c>
      <c r="P14" s="26">
        <f>'Invoer doelen'!E29</f>
        <v>0</v>
      </c>
      <c r="Q14" s="26">
        <f>'Invoer doelen'!F29</f>
        <v>0</v>
      </c>
      <c r="R14" s="28" t="e">
        <f>K7/B7</f>
        <v>#DIV/0!</v>
      </c>
      <c r="S14" s="28" t="e">
        <f>(B7-K7)/B7</f>
        <v>#DIV/0!</v>
      </c>
      <c r="T14" s="28" t="e">
        <f>(B7-((B7-M7)+N7))/B7</f>
        <v>#DIV/0!</v>
      </c>
      <c r="U14" s="34" t="e">
        <f>N7/B7</f>
        <v>#DIV/0!</v>
      </c>
      <c r="V14" s="34" t="str">
        <f>IFERROR((VLOOKUP('Uitvoer data'!E1,Verbergen!A:K,8,0)),"")</f>
        <v/>
      </c>
      <c r="W14" s="28" t="str">
        <f>IFERROR((VLOOKUP('Uitvoer data'!E1,Verbergen!A:K,9,0)),"")</f>
        <v/>
      </c>
      <c r="X14" s="28">
        <f>'Invoer doelen'!G29</f>
        <v>0</v>
      </c>
      <c r="Y14" s="28">
        <f>'Invoer doelen'!H29</f>
        <v>0</v>
      </c>
      <c r="Z14" s="30" t="e">
        <f>O7/S7</f>
        <v>#DIV/0!</v>
      </c>
      <c r="AA14" s="30" t="e">
        <f>P7/S7</f>
        <v>#DIV/0!</v>
      </c>
      <c r="AB14" s="30" t="e">
        <f>(S7-((S7-P7)+R7))/S7</f>
        <v>#DIV/0!</v>
      </c>
      <c r="AC14" s="30" t="e">
        <f>R7/S7</f>
        <v>#DIV/0!</v>
      </c>
      <c r="AD14" s="31" t="str">
        <f>IFERROR((VLOOKUP('Uitvoer data'!E1,Verbergen!A:E,5,0)),"")</f>
        <v/>
      </c>
      <c r="AE14" s="31" t="str">
        <f>IFERROR((VLOOKUP('Uitvoer data'!E1,Verbergen!1:1048576,3,0)),"")</f>
        <v/>
      </c>
      <c r="AF14" s="31">
        <v>0.85</v>
      </c>
      <c r="AG14" s="31" t="str">
        <f>IFERROR((VLOOKUP('Uitvoer data'!E1,Verbergen!1:1048576,2,0)),"")</f>
        <v/>
      </c>
      <c r="AH14" s="30">
        <f>'Invoer doelen'!I29</f>
        <v>0</v>
      </c>
      <c r="AI14" s="30">
        <f>'Invoer doelen'!J29</f>
        <v>0</v>
      </c>
    </row>
    <row r="15" spans="1:35" x14ac:dyDescent="0.25">
      <c r="A15" s="32">
        <f>'Invoer eindresultaten'!B15</f>
        <v>0</v>
      </c>
      <c r="B15" s="25" t="e">
        <f>C8/B8</f>
        <v>#DIV/0!</v>
      </c>
      <c r="C15" s="25" t="e">
        <f>(B8-C8)/B8</f>
        <v>#DIV/0!</v>
      </c>
      <c r="D15" s="24" t="e">
        <f>(B8-((B8-E8)+F8))/B8</f>
        <v>#DIV/0!</v>
      </c>
      <c r="E15" s="24" t="e">
        <f>F8/B8</f>
        <v>#DIV/0!</v>
      </c>
      <c r="F15" s="25" t="str">
        <f>IFERROR((VLOOKUP('Uitvoer data'!E1,Verbergen!A:K,6,0)),"")</f>
        <v/>
      </c>
      <c r="G15" s="24" t="str">
        <f>IFERROR((VLOOKUP('Uitvoer data'!E1,Verbergen!A:K,7,0)),"")</f>
        <v/>
      </c>
      <c r="H15" s="24">
        <f>'Invoer doelen'!C29</f>
        <v>0</v>
      </c>
      <c r="I15" s="25">
        <f>'Invoer doelen'!D29</f>
        <v>0</v>
      </c>
      <c r="J15" s="26" t="e">
        <f>G8/B8</f>
        <v>#DIV/0!</v>
      </c>
      <c r="K15" s="26" t="e">
        <f>(B8-G8)/B8</f>
        <v>#DIV/0!</v>
      </c>
      <c r="L15" s="26" t="e">
        <f>(B8-((B8-I8)+J8))/B8</f>
        <v>#DIV/0!</v>
      </c>
      <c r="M15" s="33" t="e">
        <f>J8/B8</f>
        <v>#DIV/0!</v>
      </c>
      <c r="N15" s="33" t="str">
        <f>IFERROR((VLOOKUP('Uitvoer data'!E1,Verbergen!A:K,10,0)),"")</f>
        <v/>
      </c>
      <c r="O15" s="26" t="str">
        <f>IFERROR((VLOOKUP('Uitvoer data'!E1,Verbergen!A:K,11,0)),"")</f>
        <v/>
      </c>
      <c r="P15" s="26">
        <f>'Invoer doelen'!E29</f>
        <v>0</v>
      </c>
      <c r="Q15" s="26">
        <f>'Invoer doelen'!F29</f>
        <v>0</v>
      </c>
      <c r="R15" s="28" t="e">
        <f>K8/B8</f>
        <v>#DIV/0!</v>
      </c>
      <c r="S15" s="28" t="e">
        <f>(B8-K8)/B8</f>
        <v>#DIV/0!</v>
      </c>
      <c r="T15" s="28" t="e">
        <f>(B8-((B8-M8)+N8))/B8</f>
        <v>#DIV/0!</v>
      </c>
      <c r="U15" s="34" t="e">
        <f>N8/B8</f>
        <v>#DIV/0!</v>
      </c>
      <c r="V15" s="34" t="str">
        <f>IFERROR((VLOOKUP('Uitvoer data'!E1,Verbergen!A:K,8,0)),"")</f>
        <v/>
      </c>
      <c r="W15" s="28" t="str">
        <f>IFERROR((VLOOKUP('Uitvoer data'!E1,Verbergen!A:K,9,0)),"")</f>
        <v/>
      </c>
      <c r="X15" s="28">
        <f>'Invoer doelen'!G29</f>
        <v>0</v>
      </c>
      <c r="Y15" s="28">
        <f>'Invoer doelen'!H29</f>
        <v>0</v>
      </c>
      <c r="Z15" s="30" t="e">
        <f>O8/S8</f>
        <v>#DIV/0!</v>
      </c>
      <c r="AA15" s="30" t="e">
        <f>P8/S8</f>
        <v>#DIV/0!</v>
      </c>
      <c r="AB15" s="30" t="e">
        <f>(S8-((S8-P8)+R8))/S8</f>
        <v>#DIV/0!</v>
      </c>
      <c r="AC15" s="30" t="e">
        <f>R8/S8</f>
        <v>#DIV/0!</v>
      </c>
      <c r="AD15" s="31" t="str">
        <f>IFERROR((VLOOKUP('Uitvoer data'!E1,Verbergen!A:E,5,0)),"")</f>
        <v/>
      </c>
      <c r="AE15" s="31" t="str">
        <f>IFERROR((VLOOKUP('Uitvoer data'!E1,Verbergen!1:1048576,3,0)),"")</f>
        <v/>
      </c>
      <c r="AF15" s="31">
        <v>0.85</v>
      </c>
      <c r="AG15" s="31" t="str">
        <f>IFERROR((VLOOKUP('Uitvoer data'!E1,Verbergen!1:1048576,2,0)),"")</f>
        <v/>
      </c>
      <c r="AH15" s="30">
        <f>'Invoer doelen'!I29</f>
        <v>0</v>
      </c>
      <c r="AI15" s="30">
        <f>'Invoer doelen'!J29</f>
        <v>0</v>
      </c>
    </row>
    <row r="16" spans="1:35" x14ac:dyDescent="0.25">
      <c r="A16" t="s">
        <v>69</v>
      </c>
      <c r="B16" s="25" t="e">
        <f>C9/B9</f>
        <v>#DIV/0!</v>
      </c>
      <c r="C16" s="25" t="e">
        <f>(B9-C9)/B9</f>
        <v>#DIV/0!</v>
      </c>
      <c r="D16" s="24" t="e">
        <f>(B9-((B9-E9)+F9))/B9</f>
        <v>#DIV/0!</v>
      </c>
      <c r="E16" s="24" t="e">
        <f>F9/B9</f>
        <v>#DIV/0!</v>
      </c>
      <c r="F16" s="25" t="str">
        <f>IFERROR((VLOOKUP('Uitvoer data'!E1,Verbergen!A:K,6,0)),"")</f>
        <v/>
      </c>
      <c r="G16" s="24" t="str">
        <f>IFERROR((VLOOKUP('Uitvoer data'!E1,Verbergen!A:K,7,0)),"")</f>
        <v/>
      </c>
      <c r="H16" s="24">
        <f>'Invoer doelen'!C29</f>
        <v>0</v>
      </c>
      <c r="I16" s="25">
        <f>'Invoer doelen'!D29</f>
        <v>0</v>
      </c>
      <c r="J16" s="26" t="e">
        <f>G9/B9</f>
        <v>#DIV/0!</v>
      </c>
      <c r="K16" s="26" t="e">
        <f>(B9-G9)/B9</f>
        <v>#DIV/0!</v>
      </c>
      <c r="L16" s="26" t="e">
        <f>(B9-((B9-I9)+J9))/B9</f>
        <v>#DIV/0!</v>
      </c>
      <c r="M16" s="33" t="e">
        <f>J9/B9</f>
        <v>#DIV/0!</v>
      </c>
      <c r="N16" s="33" t="str">
        <f>IFERROR((VLOOKUP('Uitvoer data'!E1,Verbergen!A:K,10,0)),"")</f>
        <v/>
      </c>
      <c r="O16" s="26" t="str">
        <f>IFERROR((VLOOKUP('Uitvoer data'!E1,Verbergen!A:K,11,0)),"")</f>
        <v/>
      </c>
      <c r="P16" s="26">
        <f>'Invoer doelen'!E29</f>
        <v>0</v>
      </c>
      <c r="Q16" s="26">
        <f>'Invoer doelen'!F29</f>
        <v>0</v>
      </c>
      <c r="R16" s="28" t="e">
        <f>K9/B9</f>
        <v>#DIV/0!</v>
      </c>
      <c r="S16" s="28" t="e">
        <f>(B9-K9)/B9</f>
        <v>#DIV/0!</v>
      </c>
      <c r="T16" s="28" t="e">
        <f>(B9-((B9-M9)+N9))/B9</f>
        <v>#DIV/0!</v>
      </c>
      <c r="U16" s="34" t="e">
        <f>N9/B9</f>
        <v>#DIV/0!</v>
      </c>
      <c r="V16" s="34" t="str">
        <f>IFERROR((VLOOKUP('Uitvoer data'!E1,Verbergen!A:K,8,0)),"")</f>
        <v/>
      </c>
      <c r="W16" s="28" t="str">
        <f>IFERROR((VLOOKUP('Uitvoer data'!E1,Verbergen!A:K,9,0)),"")</f>
        <v/>
      </c>
      <c r="X16" s="28">
        <f>'Invoer doelen'!G29</f>
        <v>0</v>
      </c>
      <c r="Y16" s="28">
        <f>'Invoer doelen'!H29</f>
        <v>0</v>
      </c>
      <c r="Z16" s="30" t="e">
        <f>O9/S9</f>
        <v>#DIV/0!</v>
      </c>
      <c r="AA16" s="30" t="e">
        <f>P9/S9</f>
        <v>#DIV/0!</v>
      </c>
      <c r="AB16" s="30" t="e">
        <f>(S9-((S9-P9)+R9))/S9</f>
        <v>#DIV/0!</v>
      </c>
      <c r="AC16" s="30" t="e">
        <f>R9/S9</f>
        <v>#DIV/0!</v>
      </c>
      <c r="AD16" s="31" t="str">
        <f>IFERROR((VLOOKUP('Uitvoer data'!E1,Verbergen!A:E,5,0)),"")</f>
        <v/>
      </c>
      <c r="AE16" s="31" t="str">
        <f>IFERROR((VLOOKUP('Uitvoer data'!E1,Verbergen!1:1048576,3,0)),"")</f>
        <v/>
      </c>
      <c r="AF16" s="31">
        <v>0.85</v>
      </c>
      <c r="AG16" s="31" t="str">
        <f>IFERROR((VLOOKUP('Uitvoer data'!E1,Verbergen!1:1048576,2,0)),"")</f>
        <v/>
      </c>
      <c r="AH16" s="30">
        <f>'Invoer doelen'!I29</f>
        <v>0</v>
      </c>
      <c r="AI16" s="30">
        <f>'Invoer doelen'!J29</f>
        <v>0</v>
      </c>
    </row>
    <row r="17" spans="1:35" x14ac:dyDescent="0.25">
      <c r="B17" s="13"/>
      <c r="C17" s="13"/>
      <c r="D17" s="24"/>
      <c r="E17" s="24"/>
      <c r="F17" s="25" t="str">
        <f>IFERROR((VLOOKUP('Uitvoer data'!E1,Verbergen!A:K,6,0)),"")</f>
        <v/>
      </c>
      <c r="G17" s="24" t="str">
        <f>IFERROR((VLOOKUP('Uitvoer data'!E1,Verbergen!A:K,7,0)),"")</f>
        <v/>
      </c>
      <c r="H17" s="24">
        <f>'Invoer doelen'!C29</f>
        <v>0</v>
      </c>
      <c r="I17" s="25">
        <f>'Invoer doelen'!D29</f>
        <v>0</v>
      </c>
      <c r="J17" s="26"/>
      <c r="K17" s="26"/>
      <c r="L17" s="26"/>
      <c r="M17" s="33"/>
      <c r="N17" s="33" t="str">
        <f>IFERROR((VLOOKUP('Uitvoer data'!E1,Verbergen!A:K,10,0)),"")</f>
        <v/>
      </c>
      <c r="O17" s="26" t="str">
        <f>IFERROR((VLOOKUP('Uitvoer data'!E1,Verbergen!A:K,11,0)),"")</f>
        <v/>
      </c>
      <c r="P17" s="26">
        <f>'Invoer doelen'!E29</f>
        <v>0</v>
      </c>
      <c r="Q17" s="26">
        <f>'Invoer doelen'!F29</f>
        <v>0</v>
      </c>
      <c r="R17" s="15"/>
      <c r="S17" s="15"/>
      <c r="T17" s="28"/>
      <c r="U17" s="34"/>
      <c r="V17" s="34" t="str">
        <f>IFERROR((VLOOKUP('Uitvoer data'!E1,Verbergen!A:K,8,0)),"")</f>
        <v/>
      </c>
      <c r="W17" s="28" t="str">
        <f>IFERROR((VLOOKUP('Uitvoer data'!E1,Verbergen!A:K,9,0)),"")</f>
        <v/>
      </c>
      <c r="X17" s="28">
        <f>'Invoer doelen'!G29</f>
        <v>0</v>
      </c>
      <c r="Y17" s="28">
        <f>'Invoer doelen'!H29</f>
        <v>0</v>
      </c>
      <c r="Z17" s="30"/>
      <c r="AA17" s="30"/>
      <c r="AB17" s="30"/>
      <c r="AC17" s="30"/>
      <c r="AD17" s="31" t="str">
        <f>IFERROR((VLOOKUP('Uitvoer data'!E1,Verbergen!A:E,5,0)),"")</f>
        <v/>
      </c>
      <c r="AE17" s="31" t="str">
        <f>IFERROR((VLOOKUP('Uitvoer data'!E1,Verbergen!1:1048576,3,0)),"")</f>
        <v/>
      </c>
      <c r="AF17" s="31">
        <v>0.85</v>
      </c>
      <c r="AG17" s="31" t="str">
        <f>IFERROR((VLOOKUP('Uitvoer data'!E1,Verbergen!1:1048576,2,0)),"")</f>
        <v/>
      </c>
      <c r="AH17" s="30">
        <f>'Invoer doelen'!I29</f>
        <v>0</v>
      </c>
      <c r="AI17" s="30">
        <f>'Invoer doelen'!J29</f>
        <v>0</v>
      </c>
    </row>
    <row r="18" spans="1:35" x14ac:dyDescent="0.25">
      <c r="P18" s="1"/>
      <c r="Q18" s="1"/>
      <c r="T18" s="1"/>
      <c r="U18" s="1"/>
    </row>
    <row r="19" spans="1:35" x14ac:dyDescent="0.25">
      <c r="A19" s="11" t="s">
        <v>70</v>
      </c>
      <c r="B19" s="11"/>
      <c r="C19" s="11"/>
      <c r="D19" s="11"/>
      <c r="E19" s="11"/>
      <c r="F19" s="11"/>
      <c r="G19" s="11"/>
      <c r="H19" s="11"/>
      <c r="I19" s="11"/>
      <c r="J19" s="11"/>
      <c r="K19" s="11"/>
      <c r="L19" s="11"/>
      <c r="M19" s="11"/>
      <c r="N19" s="11"/>
      <c r="O19" s="11"/>
      <c r="P19" s="11"/>
      <c r="Q19" s="11"/>
      <c r="R19" s="35"/>
      <c r="S19" s="35"/>
      <c r="T19" s="35"/>
      <c r="U19" s="35"/>
      <c r="V19" s="35"/>
      <c r="W19" s="11"/>
      <c r="X19" s="11"/>
      <c r="Y19" s="11"/>
    </row>
    <row r="20" spans="1:35" x14ac:dyDescent="0.25">
      <c r="B20" t="s">
        <v>30</v>
      </c>
      <c r="D20" t="s">
        <v>30</v>
      </c>
      <c r="F20" t="s">
        <v>71</v>
      </c>
      <c r="G20" t="s">
        <v>71</v>
      </c>
      <c r="H20" t="s">
        <v>72</v>
      </c>
      <c r="I20">
        <f>'Invoer doelen'!D29</f>
        <v>0</v>
      </c>
      <c r="L20" t="s">
        <v>5</v>
      </c>
      <c r="M20" t="s">
        <v>5</v>
      </c>
      <c r="N20" t="s">
        <v>73</v>
      </c>
      <c r="O20" s="1" t="s">
        <v>73</v>
      </c>
      <c r="P20" s="1" t="s">
        <v>74</v>
      </c>
      <c r="Q20" s="1" t="s">
        <v>74</v>
      </c>
      <c r="R20" s="1"/>
      <c r="S20" s="1"/>
      <c r="T20" s="1" t="s">
        <v>6</v>
      </c>
      <c r="U20" t="s">
        <v>6</v>
      </c>
      <c r="V20" s="1" t="s">
        <v>75</v>
      </c>
      <c r="W20" s="1" t="s">
        <v>75</v>
      </c>
      <c r="X20" s="1" t="s">
        <v>76</v>
      </c>
      <c r="Y20" s="1" t="s">
        <v>76</v>
      </c>
      <c r="Z20" s="1" t="s">
        <v>7</v>
      </c>
      <c r="AA20" s="1" t="s">
        <v>8</v>
      </c>
      <c r="AB20" s="1" t="s">
        <v>7</v>
      </c>
      <c r="AC20" t="s">
        <v>7</v>
      </c>
      <c r="AD20" s="1" t="s">
        <v>58</v>
      </c>
      <c r="AE20" s="1" t="s">
        <v>65</v>
      </c>
      <c r="AF20" s="1" t="s">
        <v>66</v>
      </c>
      <c r="AG20" s="1" t="s">
        <v>67</v>
      </c>
      <c r="AH20" s="1" t="s">
        <v>60</v>
      </c>
      <c r="AI20" s="1" t="s">
        <v>61</v>
      </c>
    </row>
    <row r="21" spans="1:35" x14ac:dyDescent="0.25">
      <c r="A21" t="s">
        <v>28</v>
      </c>
      <c r="B21" s="13" t="s">
        <v>53</v>
      </c>
      <c r="C21" s="13" t="s">
        <v>8</v>
      </c>
      <c r="D21" s="13" t="s">
        <v>9</v>
      </c>
      <c r="E21" s="13" t="s">
        <v>52</v>
      </c>
      <c r="F21" s="13" t="s">
        <v>58</v>
      </c>
      <c r="G21" s="13" t="s">
        <v>59</v>
      </c>
      <c r="H21" s="13" t="s">
        <v>60</v>
      </c>
      <c r="I21" s="13" t="s">
        <v>61</v>
      </c>
      <c r="J21" s="14" t="s">
        <v>52</v>
      </c>
      <c r="K21" s="14" t="s">
        <v>8</v>
      </c>
      <c r="L21" s="14" t="s">
        <v>54</v>
      </c>
      <c r="M21" s="14" t="s">
        <v>10</v>
      </c>
      <c r="N21" s="14" t="s">
        <v>58</v>
      </c>
      <c r="O21" s="14" t="s">
        <v>62</v>
      </c>
      <c r="P21" s="14" t="s">
        <v>60</v>
      </c>
      <c r="Q21" s="14" t="s">
        <v>63</v>
      </c>
      <c r="R21" s="15" t="s">
        <v>52</v>
      </c>
      <c r="S21" s="15" t="s">
        <v>8</v>
      </c>
      <c r="T21" s="15" t="s">
        <v>53</v>
      </c>
      <c r="U21" s="15" t="s">
        <v>9</v>
      </c>
      <c r="V21" s="15" t="s">
        <v>58</v>
      </c>
      <c r="W21" s="15" t="s">
        <v>59</v>
      </c>
      <c r="X21" s="15" t="s">
        <v>60</v>
      </c>
      <c r="Y21" s="15" t="s">
        <v>61</v>
      </c>
      <c r="Z21" s="16" t="s">
        <v>52</v>
      </c>
      <c r="AA21" s="16" t="s">
        <v>8</v>
      </c>
      <c r="AB21" s="16" t="s">
        <v>53</v>
      </c>
      <c r="AC21" s="16" t="s">
        <v>9</v>
      </c>
      <c r="AD21" s="16" t="s">
        <v>58</v>
      </c>
      <c r="AE21" s="16" t="s">
        <v>65</v>
      </c>
      <c r="AF21" s="16" t="s">
        <v>66</v>
      </c>
      <c r="AG21" s="16" t="s">
        <v>67</v>
      </c>
      <c r="AH21" s="16" t="s">
        <v>60</v>
      </c>
      <c r="AI21" s="16" t="s">
        <v>68</v>
      </c>
    </row>
    <row r="22" spans="1:35" x14ac:dyDescent="0.25">
      <c r="B22" s="36"/>
      <c r="C22" s="36"/>
      <c r="D22" s="36"/>
      <c r="E22" s="36"/>
      <c r="F22" s="25" t="str">
        <f>F12</f>
        <v/>
      </c>
      <c r="G22" s="25" t="str">
        <f>IFERROR((VLOOKUP('Uitvoer data'!E1,Verbergen!A:K,7,0)),"")</f>
        <v/>
      </c>
      <c r="H22" s="25">
        <f>'Invoer doelen'!C29</f>
        <v>0</v>
      </c>
      <c r="I22" s="25">
        <f>'Invoer doelen'!D29</f>
        <v>0</v>
      </c>
      <c r="J22" s="37"/>
      <c r="K22" s="37"/>
      <c r="L22" s="37"/>
      <c r="M22" s="37"/>
      <c r="N22" s="26" t="str">
        <f>N12</f>
        <v/>
      </c>
      <c r="O22" s="26" t="str">
        <f>O12</f>
        <v/>
      </c>
      <c r="P22" s="26">
        <f>'Invoer doelen'!E29</f>
        <v>0</v>
      </c>
      <c r="Q22" s="26">
        <f>'Invoer doelen'!F29</f>
        <v>0</v>
      </c>
      <c r="R22" s="15"/>
      <c r="S22" s="15"/>
      <c r="T22" s="15"/>
      <c r="U22" s="15"/>
      <c r="V22" s="28" t="str">
        <f>IFERROR((VLOOKUP('Uitvoer data'!E1,Verbergen!A:K,8,0)),"")</f>
        <v/>
      </c>
      <c r="W22" s="28" t="str">
        <f>W12</f>
        <v/>
      </c>
      <c r="X22" s="28">
        <f>'Invoer doelen'!G29</f>
        <v>0</v>
      </c>
      <c r="Y22" s="28">
        <f>'Invoer doelen'!H29</f>
        <v>0</v>
      </c>
      <c r="Z22" s="30"/>
      <c r="AA22" s="30"/>
      <c r="AB22" s="30"/>
      <c r="AC22" s="30"/>
      <c r="AD22" s="30" t="str">
        <f>IFERROR((VLOOKUP('Uitvoer data'!E1,Verbergen!A:E,5,0)),"")</f>
        <v/>
      </c>
      <c r="AE22" s="30" t="str">
        <f>IFERROR((VLOOKUP('Uitvoer data'!E1,Verbergen!1:1048576,3,0)),"")</f>
        <v/>
      </c>
      <c r="AF22" s="30">
        <v>0.85</v>
      </c>
      <c r="AG22" s="30" t="str">
        <f>IFERROR((VLOOKUP('Uitvoer data'!E1,Verbergen!1:1048576,2,0)),"")</f>
        <v/>
      </c>
      <c r="AH22" s="30">
        <f>'Invoer doelen'!I29</f>
        <v>0</v>
      </c>
      <c r="AI22" s="30">
        <f>'Invoer doelen'!J29</f>
        <v>0</v>
      </c>
    </row>
    <row r="23" spans="1:35" x14ac:dyDescent="0.25">
      <c r="A23" t="s">
        <v>38</v>
      </c>
      <c r="B23" s="36" t="e">
        <f>('Invoer tussenresultaten'!C16-('Invoer tussenresultaten'!D16+'Invoer tussenresultaten'!E16))/'Invoer tussenresultaten'!C16</f>
        <v>#DIV/0!</v>
      </c>
      <c r="C23" s="36" t="e">
        <f>('Invoer tussenresultaten'!C16-'Invoer tussenresultaten'!D16)/'Invoer tussenresultaten'!C16</f>
        <v>#DIV/0!</v>
      </c>
      <c r="D23" s="36" t="e">
        <f>'Invoer tussenresultaten'!E16/'Invoer tussenresultaten'!C16</f>
        <v>#DIV/0!</v>
      </c>
      <c r="E23" s="36" t="e">
        <f>'Invoer tussenresultaten'!D16/'Invoer tussenresultaten'!C16</f>
        <v>#DIV/0!</v>
      </c>
      <c r="F23" s="25" t="str">
        <f>F12</f>
        <v/>
      </c>
      <c r="G23" s="25" t="str">
        <f>IFERROR((VLOOKUP('Uitvoer data'!E1,Verbergen!A:K,7,0)),"")</f>
        <v/>
      </c>
      <c r="H23" s="25">
        <f>'Invoer doelen'!C29</f>
        <v>0</v>
      </c>
      <c r="I23" s="25">
        <f>'Invoer doelen'!D29</f>
        <v>0</v>
      </c>
      <c r="J23" s="37" t="e">
        <f>'Invoer tussenresultaten'!F16/'Invoer tussenresultaten'!C16</f>
        <v>#DIV/0!</v>
      </c>
      <c r="K23" s="37" t="e">
        <f>('Invoer tussenresultaten'!C16-'Invoer tussenresultaten'!F16)/'Invoer tussenresultaten'!C16</f>
        <v>#DIV/0!</v>
      </c>
      <c r="L23" s="37" t="e">
        <f>('Invoer tussenresultaten'!C16-('Invoer tussenresultaten'!F16+'Invoer tussenresultaten'!G16))/'Invoer tussenresultaten'!C16</f>
        <v>#DIV/0!</v>
      </c>
      <c r="M23" s="37" t="e">
        <f>'Invoer tussenresultaten'!G16/'Invoer tussenresultaten'!C16</f>
        <v>#DIV/0!</v>
      </c>
      <c r="N23" s="26" t="str">
        <f>N12</f>
        <v/>
      </c>
      <c r="O23" s="26" t="str">
        <f>O12</f>
        <v/>
      </c>
      <c r="P23" s="26">
        <f>'Invoer doelen'!E29</f>
        <v>0</v>
      </c>
      <c r="Q23" s="26">
        <f>'Invoer doelen'!F29</f>
        <v>0</v>
      </c>
      <c r="R23" s="38" t="e">
        <f>'Invoer tussenresultaten'!H16/'Invoer tussenresultaten'!C16</f>
        <v>#DIV/0!</v>
      </c>
      <c r="S23" s="38" t="e">
        <f>('Invoer tussenresultaten'!C16-'Invoer tussenresultaten'!H16)/'Invoer tussenresultaten'!C16</f>
        <v>#DIV/0!</v>
      </c>
      <c r="T23" s="38" t="e">
        <f>('Invoer tussenresultaten'!C16-('Invoer tussenresultaten'!H16+'Invoer tussenresultaten'!I16))/'Invoer tussenresultaten'!C16</f>
        <v>#DIV/0!</v>
      </c>
      <c r="U23" s="38" t="e">
        <f>'Invoer tussenresultaten'!I16/'Invoer tussenresultaten'!C16</f>
        <v>#DIV/0!</v>
      </c>
      <c r="V23" s="28" t="str">
        <f>IFERROR((VLOOKUP('Uitvoer data'!E1,Verbergen!A:K,8,0)),"")</f>
        <v/>
      </c>
      <c r="W23" s="28" t="str">
        <f>W12</f>
        <v/>
      </c>
      <c r="X23" s="28">
        <f>'Invoer doelen'!G29</f>
        <v>0</v>
      </c>
      <c r="Y23" s="28">
        <f>'Invoer doelen'!H29</f>
        <v>0</v>
      </c>
      <c r="Z23" s="30" t="e">
        <f>('Invoer tussenresultaten'!D16+'Invoer tussenresultaten'!F16+'Invoer tussenresultaten'!H16)/(3*'Invoer tussenresultaten'!C16)</f>
        <v>#DIV/0!</v>
      </c>
      <c r="AA23" s="30" t="e">
        <f>(('Invoer tussenresultaten'!C16-'Invoer tussenresultaten'!D16)+('Invoer tussenresultaten'!C16-'Invoer tussenresultaten'!F16)+('Invoer tussenresultaten'!C16-'Invoer tussenresultaten'!H16))/(3*'Invoer tussenresultaten'!C16)</f>
        <v>#DIV/0!</v>
      </c>
      <c r="AB23" s="30"/>
      <c r="AC23" s="30" t="e">
        <f>('Invoer tussenresultaten'!E16+'Invoer tussenresultaten'!G16+'Invoer tussenresultaten'!I16)/(3*'Invoer tussenresultaten'!C16)</f>
        <v>#DIV/0!</v>
      </c>
      <c r="AD23" s="30" t="str">
        <f>IFERROR((VLOOKUP('Uitvoer data'!E1,Verbergen!A:E,5,0)),"")</f>
        <v/>
      </c>
      <c r="AE23" s="30" t="str">
        <f>IFERROR((VLOOKUP('Uitvoer data'!E1,Verbergen!1:1048576,3,0)),"")</f>
        <v/>
      </c>
      <c r="AF23" s="30">
        <v>0.85</v>
      </c>
      <c r="AG23" s="30" t="str">
        <f>IFERROR((VLOOKUP('Uitvoer data'!E1,Verbergen!1:1048576,2,0)),"")</f>
        <v/>
      </c>
      <c r="AH23" s="30">
        <f>'Invoer doelen'!I29</f>
        <v>0</v>
      </c>
      <c r="AI23" s="30">
        <f>'Invoer doelen'!J29</f>
        <v>0</v>
      </c>
    </row>
    <row r="24" spans="1:35" x14ac:dyDescent="0.25">
      <c r="A24" t="s">
        <v>40</v>
      </c>
      <c r="B24" s="36" t="e">
        <f>('Invoer tussenresultaten'!C17-('Invoer tussenresultaten'!D17+'Invoer tussenresultaten'!E17))/'Invoer tussenresultaten'!C17</f>
        <v>#DIV/0!</v>
      </c>
      <c r="C24" s="36" t="e">
        <f>('Invoer tussenresultaten'!C17-'Invoer tussenresultaten'!D17)/'Invoer tussenresultaten'!C17</f>
        <v>#DIV/0!</v>
      </c>
      <c r="D24" s="36" t="e">
        <f>'Invoer tussenresultaten'!E17/'Invoer tussenresultaten'!C17</f>
        <v>#DIV/0!</v>
      </c>
      <c r="E24" s="36" t="e">
        <f>'Invoer tussenresultaten'!D17/'Invoer tussenresultaten'!C17</f>
        <v>#DIV/0!</v>
      </c>
      <c r="F24" s="25" t="str">
        <f>F12</f>
        <v/>
      </c>
      <c r="G24" s="25" t="str">
        <f>IFERROR((VLOOKUP('Uitvoer data'!E1,Verbergen!A:K,7,0)),"")</f>
        <v/>
      </c>
      <c r="H24" s="25">
        <f>'Invoer doelen'!C29</f>
        <v>0</v>
      </c>
      <c r="I24" s="25">
        <f>'Invoer doelen'!D29</f>
        <v>0</v>
      </c>
      <c r="J24" s="37" t="e">
        <f>'Invoer tussenresultaten'!F17/'Invoer tussenresultaten'!C17</f>
        <v>#DIV/0!</v>
      </c>
      <c r="K24" s="37" t="e">
        <f>('Invoer tussenresultaten'!C17-'Invoer tussenresultaten'!F17)/'Invoer tussenresultaten'!C17</f>
        <v>#DIV/0!</v>
      </c>
      <c r="L24" s="37" t="e">
        <f>('Invoer tussenresultaten'!C17-('Invoer tussenresultaten'!F17+'Invoer tussenresultaten'!G17))/'Invoer tussenresultaten'!C17</f>
        <v>#DIV/0!</v>
      </c>
      <c r="M24" s="37" t="e">
        <f>'Invoer tussenresultaten'!G17/'Invoer tussenresultaten'!C17</f>
        <v>#DIV/0!</v>
      </c>
      <c r="N24" s="26" t="str">
        <f>N12</f>
        <v/>
      </c>
      <c r="O24" s="26" t="str">
        <f>O12</f>
        <v/>
      </c>
      <c r="P24" s="26">
        <f>'Invoer doelen'!E29</f>
        <v>0</v>
      </c>
      <c r="Q24" s="26">
        <f>'Invoer doelen'!F29</f>
        <v>0</v>
      </c>
      <c r="R24" s="38" t="e">
        <f>'Invoer tussenresultaten'!H17/'Invoer tussenresultaten'!C17</f>
        <v>#DIV/0!</v>
      </c>
      <c r="S24" s="38" t="e">
        <f>('Invoer tussenresultaten'!C17-'Invoer tussenresultaten'!H17)/'Invoer tussenresultaten'!C17</f>
        <v>#DIV/0!</v>
      </c>
      <c r="T24" s="38" t="e">
        <f>('Invoer tussenresultaten'!C17-('Invoer tussenresultaten'!H17+'Invoer tussenresultaten'!I17))/'Invoer tussenresultaten'!C17</f>
        <v>#DIV/0!</v>
      </c>
      <c r="U24" s="38" t="e">
        <f>'Invoer tussenresultaten'!I17/'Invoer tussenresultaten'!C17</f>
        <v>#DIV/0!</v>
      </c>
      <c r="V24" s="28" t="str">
        <f>IFERROR((VLOOKUP('Uitvoer data'!E1,Verbergen!A:K,8,0)),"")</f>
        <v/>
      </c>
      <c r="W24" s="28" t="str">
        <f>W12</f>
        <v/>
      </c>
      <c r="X24" s="28">
        <f>'Invoer doelen'!G29</f>
        <v>0</v>
      </c>
      <c r="Y24" s="28">
        <f>'Invoer doelen'!H29</f>
        <v>0</v>
      </c>
      <c r="Z24" s="30" t="e">
        <f>('Invoer tussenresultaten'!D17+'Invoer tussenresultaten'!F17+'Invoer tussenresultaten'!H17)/(3*'Invoer tussenresultaten'!C17)</f>
        <v>#DIV/0!</v>
      </c>
      <c r="AA24" s="30" t="e">
        <f>(('Invoer tussenresultaten'!C17-'Invoer tussenresultaten'!D17)+('Invoer tussenresultaten'!C17-'Invoer tussenresultaten'!F17)+('Invoer tussenresultaten'!C17-'Invoer tussenresultaten'!H17))/(3*'Invoer tussenresultaten'!C17)</f>
        <v>#DIV/0!</v>
      </c>
      <c r="AB24" s="30"/>
      <c r="AC24" s="30" t="e">
        <f>('Invoer tussenresultaten'!E17+'Invoer tussenresultaten'!G17+'Invoer tussenresultaten'!I17)/(3*'Invoer tussenresultaten'!C17)</f>
        <v>#DIV/0!</v>
      </c>
      <c r="AD24" s="30" t="str">
        <f>IFERROR((VLOOKUP('Uitvoer data'!E1,Verbergen!A:E,5,0)),"")</f>
        <v/>
      </c>
      <c r="AE24" s="30" t="str">
        <f>IFERROR((VLOOKUP('Uitvoer data'!E1,Verbergen!1:1048576,3,0)),"")</f>
        <v/>
      </c>
      <c r="AF24" s="30">
        <v>0.85</v>
      </c>
      <c r="AG24" s="30" t="str">
        <f>IFERROR((VLOOKUP('Uitvoer data'!E1,Verbergen!1:1048576,2,0)),"")</f>
        <v/>
      </c>
      <c r="AH24" s="30">
        <f>'Invoer doelen'!I29</f>
        <v>0</v>
      </c>
      <c r="AI24" s="30">
        <f>'Invoer doelen'!J29</f>
        <v>0</v>
      </c>
    </row>
    <row r="25" spans="1:35" x14ac:dyDescent="0.25">
      <c r="A25" t="s">
        <v>42</v>
      </c>
      <c r="B25" s="36" t="e">
        <f>('Invoer tussenresultaten'!C18-('Invoer tussenresultaten'!D18+'Invoer tussenresultaten'!E18))/'Invoer tussenresultaten'!C18</f>
        <v>#DIV/0!</v>
      </c>
      <c r="C25" s="36" t="e">
        <f>('Invoer tussenresultaten'!C18-'Invoer tussenresultaten'!D18)/'Invoer tussenresultaten'!C18</f>
        <v>#DIV/0!</v>
      </c>
      <c r="D25" s="36" t="e">
        <f>'Invoer tussenresultaten'!E18/'Invoer tussenresultaten'!C18</f>
        <v>#DIV/0!</v>
      </c>
      <c r="E25" s="36" t="e">
        <f>'Invoer tussenresultaten'!D18/'Invoer tussenresultaten'!C18</f>
        <v>#DIV/0!</v>
      </c>
      <c r="F25" s="25" t="str">
        <f>F12</f>
        <v/>
      </c>
      <c r="G25" s="25" t="str">
        <f>IFERROR((VLOOKUP('Uitvoer data'!E1,Verbergen!A:K,7,0)),"")</f>
        <v/>
      </c>
      <c r="H25" s="25">
        <f>'Invoer doelen'!C29</f>
        <v>0</v>
      </c>
      <c r="I25" s="25">
        <f>'Invoer doelen'!D29</f>
        <v>0</v>
      </c>
      <c r="J25" s="37" t="e">
        <f>'Invoer tussenresultaten'!F18/'Invoer tussenresultaten'!C18</f>
        <v>#DIV/0!</v>
      </c>
      <c r="K25" s="37" t="e">
        <f>('Invoer tussenresultaten'!C18-'Invoer tussenresultaten'!F18)/'Invoer tussenresultaten'!C18</f>
        <v>#DIV/0!</v>
      </c>
      <c r="L25" s="37" t="e">
        <f>('Invoer tussenresultaten'!C18-('Invoer tussenresultaten'!F18+'Invoer tussenresultaten'!G18))/'Invoer tussenresultaten'!C18</f>
        <v>#DIV/0!</v>
      </c>
      <c r="M25" s="37" t="e">
        <f>'Invoer tussenresultaten'!G18/'Invoer tussenresultaten'!C18</f>
        <v>#DIV/0!</v>
      </c>
      <c r="N25" s="26" t="str">
        <f>N12</f>
        <v/>
      </c>
      <c r="O25" s="26" t="str">
        <f>O12</f>
        <v/>
      </c>
      <c r="P25" s="26">
        <f>'Invoer doelen'!E29</f>
        <v>0</v>
      </c>
      <c r="Q25" s="26">
        <f>'Invoer doelen'!F29</f>
        <v>0</v>
      </c>
      <c r="R25" s="38" t="e">
        <f>'Invoer tussenresultaten'!H18/'Invoer tussenresultaten'!C18</f>
        <v>#DIV/0!</v>
      </c>
      <c r="S25" s="38" t="e">
        <f>('Invoer tussenresultaten'!C18-'Invoer tussenresultaten'!H18)/'Invoer tussenresultaten'!C18</f>
        <v>#DIV/0!</v>
      </c>
      <c r="T25" s="38" t="e">
        <f>('Invoer tussenresultaten'!C18-('Invoer tussenresultaten'!H18+'Invoer tussenresultaten'!I18))/'Invoer tussenresultaten'!C18</f>
        <v>#DIV/0!</v>
      </c>
      <c r="U25" s="38" t="e">
        <f>'Invoer tussenresultaten'!I18/'Invoer tussenresultaten'!C18</f>
        <v>#DIV/0!</v>
      </c>
      <c r="V25" s="28" t="str">
        <f>IFERROR((VLOOKUP('Uitvoer data'!E1,Verbergen!A:K,8,0)),"")</f>
        <v/>
      </c>
      <c r="W25" s="28" t="str">
        <f>W12</f>
        <v/>
      </c>
      <c r="X25" s="28">
        <f>'Invoer doelen'!G29</f>
        <v>0</v>
      </c>
      <c r="Y25" s="28">
        <f>'Invoer doelen'!H29</f>
        <v>0</v>
      </c>
      <c r="Z25" s="30" t="e">
        <f>('Invoer tussenresultaten'!D18+'Invoer tussenresultaten'!F18+'Invoer tussenresultaten'!H18)/(3*'Invoer tussenresultaten'!C18)</f>
        <v>#DIV/0!</v>
      </c>
      <c r="AA25" s="30" t="e">
        <f>(('Invoer tussenresultaten'!C18-'Invoer tussenresultaten'!D18)+('Invoer tussenresultaten'!C18-'Invoer tussenresultaten'!F18)+('Invoer tussenresultaten'!C18-'Invoer tussenresultaten'!H18))/(3*'Invoer tussenresultaten'!C18)</f>
        <v>#DIV/0!</v>
      </c>
      <c r="AB25" s="30"/>
      <c r="AC25" s="30" t="e">
        <f>('Invoer tussenresultaten'!E18+'Invoer tussenresultaten'!G18+'Invoer tussenresultaten'!I18)/(3*'Invoer tussenresultaten'!C18)</f>
        <v>#DIV/0!</v>
      </c>
      <c r="AD25" s="30" t="str">
        <f>IFERROR((VLOOKUP('Uitvoer data'!E1,Verbergen!A:E,5,0)),"")</f>
        <v/>
      </c>
      <c r="AE25" s="30" t="str">
        <f>IFERROR((VLOOKUP('Uitvoer data'!E1,Verbergen!1:1048576,3,0)),"")</f>
        <v/>
      </c>
      <c r="AF25" s="30">
        <v>0.85</v>
      </c>
      <c r="AG25" s="30" t="str">
        <f>IFERROR((VLOOKUP('Uitvoer data'!E1,Verbergen!1:1048576,2,0)),"")</f>
        <v/>
      </c>
      <c r="AH25" s="30">
        <f>'Invoer doelen'!I29</f>
        <v>0</v>
      </c>
      <c r="AI25" s="30">
        <f>'Invoer doelen'!J29</f>
        <v>0</v>
      </c>
    </row>
    <row r="26" spans="1:35" x14ac:dyDescent="0.25">
      <c r="A26" t="s">
        <v>44</v>
      </c>
      <c r="B26" s="36" t="e">
        <f>('Invoer tussenresultaten'!C19-('Invoer tussenresultaten'!D19+'Invoer tussenresultaten'!E19))/'Invoer tussenresultaten'!C19</f>
        <v>#DIV/0!</v>
      </c>
      <c r="C26" s="36" t="e">
        <f>('Invoer tussenresultaten'!C19-'Invoer tussenresultaten'!D19)/'Invoer tussenresultaten'!C19</f>
        <v>#DIV/0!</v>
      </c>
      <c r="D26" s="36" t="e">
        <f>'Invoer tussenresultaten'!E19/'Invoer tussenresultaten'!C19</f>
        <v>#DIV/0!</v>
      </c>
      <c r="E26" s="36" t="e">
        <f>'Invoer tussenresultaten'!D19/'Invoer tussenresultaten'!C19</f>
        <v>#DIV/0!</v>
      </c>
      <c r="F26" s="25" t="str">
        <f>F12</f>
        <v/>
      </c>
      <c r="G26" s="25" t="str">
        <f>IFERROR((VLOOKUP('Uitvoer data'!E1,Verbergen!A:K,7,0)),"")</f>
        <v/>
      </c>
      <c r="H26" s="25">
        <f>'Invoer doelen'!C29</f>
        <v>0</v>
      </c>
      <c r="I26" s="25">
        <f>'Invoer doelen'!D29</f>
        <v>0</v>
      </c>
      <c r="J26" s="37" t="e">
        <f>'Invoer tussenresultaten'!F19/'Invoer tussenresultaten'!C19</f>
        <v>#DIV/0!</v>
      </c>
      <c r="K26" s="37" t="e">
        <f>('Invoer tussenresultaten'!C19-'Invoer tussenresultaten'!F19)/'Invoer tussenresultaten'!C19</f>
        <v>#DIV/0!</v>
      </c>
      <c r="L26" s="37" t="e">
        <f>('Invoer tussenresultaten'!C19-('Invoer tussenresultaten'!F19+'Invoer tussenresultaten'!G19))/'Invoer tussenresultaten'!C19</f>
        <v>#DIV/0!</v>
      </c>
      <c r="M26" s="37" t="e">
        <f>'Invoer tussenresultaten'!G19/'Invoer tussenresultaten'!C19</f>
        <v>#DIV/0!</v>
      </c>
      <c r="N26" s="26" t="str">
        <f>N12</f>
        <v/>
      </c>
      <c r="O26" s="26" t="str">
        <f>O12</f>
        <v/>
      </c>
      <c r="P26" s="26">
        <f>'Invoer doelen'!E29</f>
        <v>0</v>
      </c>
      <c r="Q26" s="26">
        <f>'Invoer doelen'!F29</f>
        <v>0</v>
      </c>
      <c r="R26" s="38" t="e">
        <f>'Invoer tussenresultaten'!H19/'Invoer tussenresultaten'!C19</f>
        <v>#DIV/0!</v>
      </c>
      <c r="S26" s="38" t="e">
        <f>('Invoer tussenresultaten'!C19-'Invoer tussenresultaten'!H19)/'Invoer tussenresultaten'!C19</f>
        <v>#DIV/0!</v>
      </c>
      <c r="T26" s="38" t="e">
        <f>('Invoer tussenresultaten'!C19-('Invoer tussenresultaten'!H19+'Invoer tussenresultaten'!I19))/'Invoer tussenresultaten'!C19</f>
        <v>#DIV/0!</v>
      </c>
      <c r="U26" s="38" t="e">
        <f>'Invoer tussenresultaten'!I19/'Invoer tussenresultaten'!C19</f>
        <v>#DIV/0!</v>
      </c>
      <c r="V26" s="28" t="str">
        <f>IFERROR((VLOOKUP('Uitvoer data'!E1,Verbergen!A:K,8,0)),"")</f>
        <v/>
      </c>
      <c r="W26" s="28" t="str">
        <f>W12</f>
        <v/>
      </c>
      <c r="X26" s="28">
        <f>'Invoer doelen'!G29</f>
        <v>0</v>
      </c>
      <c r="Y26" s="28">
        <f>'Invoer doelen'!H29</f>
        <v>0</v>
      </c>
      <c r="Z26" s="30" t="e">
        <f>('Invoer tussenresultaten'!D19+'Invoer tussenresultaten'!F19+'Invoer tussenresultaten'!H19)/(3*'Invoer tussenresultaten'!C19)</f>
        <v>#DIV/0!</v>
      </c>
      <c r="AA26" s="30" t="e">
        <f>(('Invoer tussenresultaten'!C19-'Invoer tussenresultaten'!D19)+('Invoer tussenresultaten'!C19-'Invoer tussenresultaten'!F19)+('Invoer tussenresultaten'!C19-'Invoer tussenresultaten'!H19))/(3*'Invoer tussenresultaten'!C19)</f>
        <v>#DIV/0!</v>
      </c>
      <c r="AB26" s="30"/>
      <c r="AC26" s="30" t="e">
        <f>('Invoer tussenresultaten'!E19+'Invoer tussenresultaten'!G19+'Invoer tussenresultaten'!I19)/(3*'Invoer tussenresultaten'!C19)</f>
        <v>#DIV/0!</v>
      </c>
      <c r="AD26" s="30" t="str">
        <f>IFERROR((VLOOKUP('Uitvoer data'!E1,Verbergen!A:E,5,0)),"")</f>
        <v/>
      </c>
      <c r="AE26" s="30" t="str">
        <f>IFERROR((VLOOKUP('Uitvoer data'!E1,Verbergen!1:1048576,3,0)),"")</f>
        <v/>
      </c>
      <c r="AF26" s="30">
        <v>0.85</v>
      </c>
      <c r="AG26" s="30" t="str">
        <f>IFERROR((VLOOKUP('Uitvoer data'!E1,Verbergen!1:1048576,2,0)),"")</f>
        <v/>
      </c>
      <c r="AH26" s="30">
        <f>'Invoer doelen'!I29</f>
        <v>0</v>
      </c>
      <c r="AI26" s="30">
        <f>'Invoer doelen'!J29</f>
        <v>0</v>
      </c>
    </row>
    <row r="27" spans="1:35" x14ac:dyDescent="0.25">
      <c r="A27" t="s">
        <v>46</v>
      </c>
      <c r="B27" s="36" t="e">
        <f>('Invoer tussenresultaten'!C20-('Invoer tussenresultaten'!D20+'Invoer tussenresultaten'!E20))/'Invoer tussenresultaten'!C20</f>
        <v>#DIV/0!</v>
      </c>
      <c r="C27" s="36" t="e">
        <f>('Invoer tussenresultaten'!C20-'Invoer tussenresultaten'!D20)/'Invoer tussenresultaten'!C20</f>
        <v>#DIV/0!</v>
      </c>
      <c r="D27" s="36" t="e">
        <f>'Invoer tussenresultaten'!E20/'Invoer tussenresultaten'!C20</f>
        <v>#DIV/0!</v>
      </c>
      <c r="E27" s="36" t="e">
        <f>'Invoer tussenresultaten'!D20/'Invoer tussenresultaten'!C20</f>
        <v>#DIV/0!</v>
      </c>
      <c r="F27" s="25" t="str">
        <f>F12</f>
        <v/>
      </c>
      <c r="G27" s="25" t="str">
        <f>IFERROR((VLOOKUP('Uitvoer data'!E1,Verbergen!A:K,7,0)),"")</f>
        <v/>
      </c>
      <c r="H27" s="25">
        <f>'Invoer doelen'!C29</f>
        <v>0</v>
      </c>
      <c r="I27" s="25">
        <f>'Invoer doelen'!D29</f>
        <v>0</v>
      </c>
      <c r="J27" s="37" t="e">
        <f>'Invoer tussenresultaten'!F20/'Invoer tussenresultaten'!C20</f>
        <v>#DIV/0!</v>
      </c>
      <c r="K27" s="37" t="e">
        <f>('Invoer tussenresultaten'!C20-'Invoer tussenresultaten'!F20)/'Invoer tussenresultaten'!C20</f>
        <v>#DIV/0!</v>
      </c>
      <c r="L27" s="37" t="e">
        <f>('Invoer tussenresultaten'!C20-('Invoer tussenresultaten'!F20+'Invoer tussenresultaten'!G20))/'Invoer tussenresultaten'!C20</f>
        <v>#DIV/0!</v>
      </c>
      <c r="M27" s="37" t="e">
        <f>'Invoer tussenresultaten'!G20/'Invoer tussenresultaten'!C20</f>
        <v>#DIV/0!</v>
      </c>
      <c r="N27" s="26" t="str">
        <f>N12</f>
        <v/>
      </c>
      <c r="O27" s="26" t="str">
        <f>O12</f>
        <v/>
      </c>
      <c r="P27" s="26">
        <f>'Invoer doelen'!E29</f>
        <v>0</v>
      </c>
      <c r="Q27" s="26">
        <f>'Invoer doelen'!F29</f>
        <v>0</v>
      </c>
      <c r="R27" s="38" t="e">
        <f>'Invoer tussenresultaten'!H20/'Invoer tussenresultaten'!C20</f>
        <v>#DIV/0!</v>
      </c>
      <c r="S27" s="38" t="e">
        <f>('Invoer tussenresultaten'!C20-'Invoer tussenresultaten'!H20)/'Invoer tussenresultaten'!C20</f>
        <v>#DIV/0!</v>
      </c>
      <c r="T27" s="38" t="e">
        <f>('Invoer tussenresultaten'!C20-('Invoer tussenresultaten'!H20+'Invoer tussenresultaten'!I20))/'Invoer tussenresultaten'!C20</f>
        <v>#DIV/0!</v>
      </c>
      <c r="U27" s="38" t="e">
        <f>'Invoer tussenresultaten'!I20/'Invoer tussenresultaten'!C20</f>
        <v>#DIV/0!</v>
      </c>
      <c r="V27" s="28" t="str">
        <f>IFERROR((VLOOKUP('Uitvoer data'!E1,Verbergen!A:K,8,0)),"")</f>
        <v/>
      </c>
      <c r="W27" s="28" t="str">
        <f>W12</f>
        <v/>
      </c>
      <c r="X27" s="28">
        <f>'Invoer doelen'!G29</f>
        <v>0</v>
      </c>
      <c r="Y27" s="28">
        <f>'Invoer doelen'!H29</f>
        <v>0</v>
      </c>
      <c r="Z27" s="30" t="e">
        <f>('Invoer tussenresultaten'!D20+'Invoer tussenresultaten'!F20+'Invoer tussenresultaten'!H20)/(3*'Invoer tussenresultaten'!C20)</f>
        <v>#DIV/0!</v>
      </c>
      <c r="AA27" s="30" t="e">
        <f>(('Invoer tussenresultaten'!C20-'Invoer tussenresultaten'!D20)+('Invoer tussenresultaten'!C20-'Invoer tussenresultaten'!F20)+('Invoer tussenresultaten'!C20-'Invoer tussenresultaten'!H20))/(3*'Invoer tussenresultaten'!C20)</f>
        <v>#DIV/0!</v>
      </c>
      <c r="AB27" s="30"/>
      <c r="AC27" s="30" t="e">
        <f>('Invoer tussenresultaten'!E20+'Invoer tussenresultaten'!G20+'Invoer tussenresultaten'!I20)/(3*'Invoer tussenresultaten'!C20)</f>
        <v>#DIV/0!</v>
      </c>
      <c r="AD27" s="30" t="str">
        <f>IFERROR((VLOOKUP('Uitvoer data'!E1,Verbergen!A:E,5,0)),"")</f>
        <v/>
      </c>
      <c r="AE27" s="30" t="str">
        <f>IFERROR((VLOOKUP('Uitvoer data'!E1,Verbergen!1:1048576,3,0)),"")</f>
        <v/>
      </c>
      <c r="AF27" s="30">
        <v>0.85</v>
      </c>
      <c r="AG27" s="30" t="str">
        <f>IFERROR((VLOOKUP('Uitvoer data'!E1,Verbergen!1:1048576,2,0)),"")</f>
        <v/>
      </c>
      <c r="AH27" s="30">
        <f>'Invoer doelen'!I29</f>
        <v>0</v>
      </c>
      <c r="AI27" s="30">
        <f>'Invoer doelen'!J29</f>
        <v>0</v>
      </c>
    </row>
    <row r="28" spans="1:35" x14ac:dyDescent="0.25">
      <c r="A28" t="s">
        <v>48</v>
      </c>
      <c r="B28" s="36" t="e">
        <f>('Invoer tussenresultaten'!C21-('Invoer tussenresultaten'!D21+'Invoer tussenresultaten'!E21))/'Invoer tussenresultaten'!C21</f>
        <v>#DIV/0!</v>
      </c>
      <c r="C28" s="36" t="e">
        <f>('Invoer tussenresultaten'!C21-'Invoer tussenresultaten'!D21)/'Invoer tussenresultaten'!C21</f>
        <v>#DIV/0!</v>
      </c>
      <c r="D28" s="36" t="e">
        <f>'Invoer tussenresultaten'!E21/'Invoer tussenresultaten'!C21</f>
        <v>#DIV/0!</v>
      </c>
      <c r="E28" s="36" t="e">
        <f>'Invoer tussenresultaten'!D21/'Invoer tussenresultaten'!C21</f>
        <v>#DIV/0!</v>
      </c>
      <c r="F28" s="25" t="str">
        <f>F12</f>
        <v/>
      </c>
      <c r="G28" s="25" t="str">
        <f>IFERROR((VLOOKUP('Uitvoer data'!E1,Verbergen!A:K,7,0)),"")</f>
        <v/>
      </c>
      <c r="H28" s="25">
        <f>'Invoer doelen'!C29</f>
        <v>0</v>
      </c>
      <c r="I28" s="25">
        <f>'Invoer doelen'!D29</f>
        <v>0</v>
      </c>
      <c r="J28" s="37" t="e">
        <f>'Invoer tussenresultaten'!F21/'Invoer tussenresultaten'!C21</f>
        <v>#DIV/0!</v>
      </c>
      <c r="K28" s="37" t="e">
        <f>('Invoer tussenresultaten'!C21-'Invoer tussenresultaten'!F21)/'Invoer tussenresultaten'!C21</f>
        <v>#DIV/0!</v>
      </c>
      <c r="L28" s="37" t="e">
        <f>('Invoer tussenresultaten'!C21-('Invoer tussenresultaten'!F21+'Invoer tussenresultaten'!G21))/'Invoer tussenresultaten'!C21</f>
        <v>#DIV/0!</v>
      </c>
      <c r="M28" s="37" t="e">
        <f>'Invoer tussenresultaten'!G21/'Invoer tussenresultaten'!C21</f>
        <v>#DIV/0!</v>
      </c>
      <c r="N28" s="26" t="str">
        <f>N12</f>
        <v/>
      </c>
      <c r="O28" s="26" t="str">
        <f>O12</f>
        <v/>
      </c>
      <c r="P28" s="26">
        <f>'Invoer doelen'!E29</f>
        <v>0</v>
      </c>
      <c r="Q28" s="26">
        <f>'Invoer doelen'!F29</f>
        <v>0</v>
      </c>
      <c r="R28" s="38" t="e">
        <f>'Invoer tussenresultaten'!H21/'Invoer tussenresultaten'!C21</f>
        <v>#DIV/0!</v>
      </c>
      <c r="S28" s="38" t="e">
        <f>('Invoer tussenresultaten'!C21-'Invoer tussenresultaten'!H21)/'Invoer tussenresultaten'!C21</f>
        <v>#DIV/0!</v>
      </c>
      <c r="T28" s="38" t="e">
        <f>('Invoer tussenresultaten'!C21-('Invoer tussenresultaten'!H21+'Invoer tussenresultaten'!I21))/'Invoer tussenresultaten'!C21</f>
        <v>#DIV/0!</v>
      </c>
      <c r="U28" s="38" t="e">
        <f>'Invoer tussenresultaten'!I21/'Invoer tussenresultaten'!C21</f>
        <v>#DIV/0!</v>
      </c>
      <c r="V28" s="28" t="str">
        <f>IFERROR((VLOOKUP('Uitvoer data'!E1,Verbergen!A:K,8,0)),"")</f>
        <v/>
      </c>
      <c r="W28" s="28" t="str">
        <f>W12</f>
        <v/>
      </c>
      <c r="X28" s="28">
        <f>'Invoer doelen'!G29</f>
        <v>0</v>
      </c>
      <c r="Y28" s="28">
        <f>'Invoer doelen'!H29</f>
        <v>0</v>
      </c>
      <c r="Z28" s="30" t="e">
        <f>('Invoer tussenresultaten'!D21+'Invoer tussenresultaten'!F21+'Invoer tussenresultaten'!H21)/(3*'Invoer tussenresultaten'!C21)</f>
        <v>#DIV/0!</v>
      </c>
      <c r="AA28" s="30" t="e">
        <f>(('Invoer tussenresultaten'!C21-'Invoer tussenresultaten'!D21)+('Invoer tussenresultaten'!C21-'Invoer tussenresultaten'!F21)+('Invoer tussenresultaten'!C21-'Invoer tussenresultaten'!H21))/(3*'Invoer tussenresultaten'!C21)</f>
        <v>#DIV/0!</v>
      </c>
      <c r="AB28" s="30"/>
      <c r="AC28" s="30" t="e">
        <f>('Invoer tussenresultaten'!E21+'Invoer tussenresultaten'!G21+'Invoer tussenresultaten'!I21)/(3*'Invoer tussenresultaten'!C21)</f>
        <v>#DIV/0!</v>
      </c>
      <c r="AD28" s="30" t="str">
        <f>IFERROR((VLOOKUP('Uitvoer data'!E1,Verbergen!A:E,5,0)),"")</f>
        <v/>
      </c>
      <c r="AE28" s="30" t="str">
        <f>IFERROR((VLOOKUP('Uitvoer data'!E1,Verbergen!1:1048576,3,0)),"")</f>
        <v/>
      </c>
      <c r="AF28" s="30">
        <v>0.85</v>
      </c>
      <c r="AG28" s="30" t="str">
        <f>IFERROR((VLOOKUP('Uitvoer data'!E1,Verbergen!1:1048576,2,0)),"")</f>
        <v/>
      </c>
      <c r="AH28" s="30">
        <f>'Invoer doelen'!I29</f>
        <v>0</v>
      </c>
      <c r="AI28" s="30">
        <f>'Invoer doelen'!J29</f>
        <v>0</v>
      </c>
    </row>
    <row r="29" spans="1:35" x14ac:dyDescent="0.25">
      <c r="B29" s="36"/>
      <c r="C29" s="36"/>
      <c r="D29" s="36"/>
      <c r="E29" s="36"/>
      <c r="F29" s="25" t="str">
        <f>F12</f>
        <v/>
      </c>
      <c r="G29" s="25" t="str">
        <f>IFERROR((VLOOKUP('Uitvoer data'!E1,Verbergen!A:K,7,0)),"")</f>
        <v/>
      </c>
      <c r="H29" s="25">
        <f>'Invoer doelen'!C29</f>
        <v>0</v>
      </c>
      <c r="I29" s="25">
        <f>'Invoer doelen'!D29</f>
        <v>0</v>
      </c>
      <c r="J29" s="37"/>
      <c r="K29" s="37"/>
      <c r="L29" s="37"/>
      <c r="M29" s="37"/>
      <c r="N29" s="26" t="str">
        <f>N12</f>
        <v/>
      </c>
      <c r="O29" s="26" t="str">
        <f>O12</f>
        <v/>
      </c>
      <c r="P29" s="26">
        <f>'Invoer doelen'!E29</f>
        <v>0</v>
      </c>
      <c r="Q29" s="26">
        <f>'Invoer doelen'!F29</f>
        <v>0</v>
      </c>
      <c r="R29" s="15"/>
      <c r="S29" s="15"/>
      <c r="T29" s="15"/>
      <c r="U29" s="15"/>
      <c r="V29" s="28" t="str">
        <f>IFERROR((VLOOKUP('Uitvoer data'!E1,Verbergen!A:K,8,0)),"")</f>
        <v/>
      </c>
      <c r="W29" s="28" t="str">
        <f>W12</f>
        <v/>
      </c>
      <c r="X29" s="28">
        <f>'Invoer doelen'!G29</f>
        <v>0</v>
      </c>
      <c r="Y29" s="28">
        <f>'Invoer doelen'!H29</f>
        <v>0</v>
      </c>
      <c r="Z29" s="30"/>
      <c r="AA29" s="30"/>
      <c r="AB29" s="30"/>
      <c r="AC29" s="30"/>
      <c r="AD29" s="30" t="str">
        <f>IFERROR((VLOOKUP('Uitvoer data'!E1,Verbergen!A:E,5,0)),"")</f>
        <v/>
      </c>
      <c r="AE29" s="30" t="str">
        <f>IFERROR((VLOOKUP('Uitvoer data'!E1,Verbergen!1:1048576,3,0)),"")</f>
        <v/>
      </c>
      <c r="AF29" s="30">
        <v>0.85</v>
      </c>
      <c r="AG29" s="30" t="str">
        <f>IFERROR((VLOOKUP('Uitvoer data'!E1,Verbergen!1:1048576,2,0)),"")</f>
        <v/>
      </c>
      <c r="AH29" s="30">
        <f>'Invoer doelen'!I29</f>
        <v>0</v>
      </c>
      <c r="AI29" s="30">
        <f>'Invoer doelen'!J29</f>
        <v>0</v>
      </c>
    </row>
    <row r="31" spans="1:35" x14ac:dyDescent="0.25">
      <c r="A31" s="11" t="s">
        <v>77</v>
      </c>
      <c r="B31" s="11"/>
      <c r="C31" s="11"/>
      <c r="D31" s="11"/>
      <c r="E31" s="11"/>
      <c r="F31" s="11"/>
      <c r="G31" s="11"/>
      <c r="H31" s="11"/>
      <c r="I31" s="11"/>
      <c r="J31" s="11"/>
      <c r="K31" s="11"/>
      <c r="L31" s="11"/>
      <c r="M31" s="11"/>
      <c r="N31" s="11"/>
      <c r="O31" s="11"/>
      <c r="P31" s="11"/>
      <c r="Q31" s="11"/>
      <c r="R31" s="35"/>
      <c r="S31" s="35"/>
      <c r="T31" s="35"/>
      <c r="U31" s="35"/>
      <c r="V31" s="35"/>
      <c r="W31" s="11"/>
      <c r="X31" s="11"/>
      <c r="Y31" s="11"/>
    </row>
    <row r="32" spans="1:35" x14ac:dyDescent="0.25">
      <c r="B32" t="s">
        <v>30</v>
      </c>
      <c r="D32" t="s">
        <v>30</v>
      </c>
      <c r="F32" t="s">
        <v>71</v>
      </c>
      <c r="G32" t="s">
        <v>71</v>
      </c>
      <c r="H32" t="s">
        <v>72</v>
      </c>
      <c r="I32">
        <f>'Invoer doelen'!D38</f>
        <v>0</v>
      </c>
      <c r="L32" t="s">
        <v>5</v>
      </c>
      <c r="M32" t="s">
        <v>5</v>
      </c>
      <c r="N32" t="s">
        <v>73</v>
      </c>
      <c r="O32" s="1" t="s">
        <v>73</v>
      </c>
      <c r="P32" s="1" t="s">
        <v>74</v>
      </c>
      <c r="Q32" s="1" t="s">
        <v>74</v>
      </c>
      <c r="R32" s="1"/>
      <c r="S32" s="1"/>
      <c r="T32" s="1" t="s">
        <v>6</v>
      </c>
      <c r="U32" t="s">
        <v>6</v>
      </c>
      <c r="V32" s="1" t="s">
        <v>75</v>
      </c>
      <c r="W32" s="1" t="s">
        <v>75</v>
      </c>
      <c r="X32" s="1" t="s">
        <v>76</v>
      </c>
      <c r="Y32" s="1" t="s">
        <v>76</v>
      </c>
      <c r="Z32" s="1" t="s">
        <v>7</v>
      </c>
      <c r="AA32" s="1" t="s">
        <v>8</v>
      </c>
      <c r="AB32" s="1" t="s">
        <v>7</v>
      </c>
      <c r="AC32" t="s">
        <v>7</v>
      </c>
      <c r="AD32" s="1" t="s">
        <v>58</v>
      </c>
      <c r="AE32" s="1" t="s">
        <v>65</v>
      </c>
      <c r="AF32" s="1" t="s">
        <v>66</v>
      </c>
      <c r="AG32" s="1" t="s">
        <v>67</v>
      </c>
      <c r="AH32" s="1" t="s">
        <v>60</v>
      </c>
      <c r="AI32" s="1" t="s">
        <v>61</v>
      </c>
    </row>
    <row r="33" spans="1:36" x14ac:dyDescent="0.25">
      <c r="A33" t="s">
        <v>28</v>
      </c>
      <c r="B33" s="13" t="s">
        <v>53</v>
      </c>
      <c r="C33" s="13" t="s">
        <v>8</v>
      </c>
      <c r="D33" s="13" t="s">
        <v>9</v>
      </c>
      <c r="E33" s="13" t="s">
        <v>52</v>
      </c>
      <c r="F33" s="13" t="s">
        <v>58</v>
      </c>
      <c r="G33" s="13" t="s">
        <v>59</v>
      </c>
      <c r="H33" s="13" t="s">
        <v>60</v>
      </c>
      <c r="I33" s="13" t="s">
        <v>61</v>
      </c>
      <c r="J33" s="14" t="s">
        <v>52</v>
      </c>
      <c r="K33" s="14" t="s">
        <v>8</v>
      </c>
      <c r="L33" s="14" t="s">
        <v>54</v>
      </c>
      <c r="M33" s="14" t="s">
        <v>10</v>
      </c>
      <c r="N33" s="14" t="s">
        <v>58</v>
      </c>
      <c r="O33" s="14" t="s">
        <v>62</v>
      </c>
      <c r="P33" s="14" t="s">
        <v>60</v>
      </c>
      <c r="Q33" s="14" t="s">
        <v>63</v>
      </c>
      <c r="R33" s="15" t="s">
        <v>52</v>
      </c>
      <c r="S33" s="15" t="s">
        <v>8</v>
      </c>
      <c r="T33" s="15" t="s">
        <v>53</v>
      </c>
      <c r="U33" s="15" t="s">
        <v>9</v>
      </c>
      <c r="V33" s="15" t="s">
        <v>58</v>
      </c>
      <c r="W33" s="15" t="s">
        <v>59</v>
      </c>
      <c r="X33" s="15" t="s">
        <v>60</v>
      </c>
      <c r="Y33" s="15" t="s">
        <v>61</v>
      </c>
      <c r="Z33" s="16" t="s">
        <v>52</v>
      </c>
      <c r="AA33" s="16" t="s">
        <v>8</v>
      </c>
      <c r="AB33" s="16" t="s">
        <v>53</v>
      </c>
      <c r="AC33" s="16" t="s">
        <v>9</v>
      </c>
      <c r="AD33" s="16" t="s">
        <v>58</v>
      </c>
      <c r="AE33" s="16" t="s">
        <v>65</v>
      </c>
      <c r="AF33" s="16" t="s">
        <v>66</v>
      </c>
      <c r="AG33" s="16" t="s">
        <v>67</v>
      </c>
      <c r="AH33" s="16" t="s">
        <v>60</v>
      </c>
      <c r="AI33" s="16" t="s">
        <v>68</v>
      </c>
    </row>
    <row r="34" spans="1:36" x14ac:dyDescent="0.25">
      <c r="B34" s="36"/>
      <c r="C34" s="36"/>
      <c r="D34" s="36"/>
      <c r="E34" s="36"/>
      <c r="F34" s="25" t="str">
        <f>F24</f>
        <v/>
      </c>
      <c r="G34" s="25" t="str">
        <f>IFERROR((VLOOKUP('Uitvoer data'!E1,Verbergen!A:K,7,0)),"")</f>
        <v/>
      </c>
      <c r="H34" s="25">
        <f>'Invoer doelen'!C29</f>
        <v>0</v>
      </c>
      <c r="I34" s="25">
        <f>'Invoer doelen'!D29</f>
        <v>0</v>
      </c>
      <c r="J34" s="37"/>
      <c r="K34" s="37"/>
      <c r="L34" s="37"/>
      <c r="M34" s="37"/>
      <c r="N34" s="26" t="str">
        <f>N24</f>
        <v/>
      </c>
      <c r="O34" s="26" t="str">
        <f>O24</f>
        <v/>
      </c>
      <c r="P34" s="26">
        <f>'Invoer doelen'!E29</f>
        <v>0</v>
      </c>
      <c r="Q34" s="26">
        <f>'Invoer doelen'!F29</f>
        <v>0</v>
      </c>
      <c r="R34" s="15"/>
      <c r="S34" s="15"/>
      <c r="T34" s="15"/>
      <c r="U34" s="15"/>
      <c r="V34" s="28" t="str">
        <f>IFERROR((VLOOKUP('Uitvoer data'!E1,Verbergen!A:K,8,0)),"")</f>
        <v/>
      </c>
      <c r="W34" s="28" t="str">
        <f>W24</f>
        <v/>
      </c>
      <c r="X34" s="28">
        <f>'Invoer doelen'!G29</f>
        <v>0</v>
      </c>
      <c r="Y34" s="28">
        <f>'Invoer doelen'!H29</f>
        <v>0</v>
      </c>
      <c r="Z34" s="30"/>
      <c r="AA34" s="30"/>
      <c r="AB34" s="30"/>
      <c r="AC34" s="30"/>
      <c r="AD34" s="30" t="str">
        <f>IFERROR((VLOOKUP('Uitvoer data'!E1,Verbergen!A:E,5,0)),"")</f>
        <v/>
      </c>
      <c r="AE34" s="30" t="str">
        <f>IFERROR((VLOOKUP('Uitvoer data'!E1,Verbergen!1:1048576,3,0)),"")</f>
        <v/>
      </c>
      <c r="AF34" s="30">
        <v>0.85</v>
      </c>
      <c r="AG34" s="30" t="str">
        <f>IFERROR((VLOOKUP('Uitvoer data'!E1,Verbergen!1:1048576,2,0)),"")</f>
        <v/>
      </c>
      <c r="AH34" s="30">
        <f>'Invoer doelen'!I29</f>
        <v>0</v>
      </c>
      <c r="AI34" s="30">
        <f>'Invoer doelen'!J29</f>
        <v>0</v>
      </c>
    </row>
    <row r="35" spans="1:36" x14ac:dyDescent="0.25">
      <c r="A35" t="s">
        <v>39</v>
      </c>
      <c r="B35" s="36" t="e">
        <f>('Invoer tussenresultaten'!L16-('Invoer tussenresultaten'!M16+'Invoer tussenresultaten'!N16))/'Invoer tussenresultaten'!L16</f>
        <v>#DIV/0!</v>
      </c>
      <c r="C35" s="36" t="e">
        <f>('Invoer tussenresultaten'!L16-'Invoer tussenresultaten'!M16)/'Invoer tussenresultaten'!L16</f>
        <v>#DIV/0!</v>
      </c>
      <c r="D35" s="36" t="e">
        <f>'Invoer tussenresultaten'!N16/'Invoer tussenresultaten'!L16</f>
        <v>#DIV/0!</v>
      </c>
      <c r="E35" s="36" t="e">
        <f>'Invoer tussenresultaten'!M16/'Invoer tussenresultaten'!L16</f>
        <v>#DIV/0!</v>
      </c>
      <c r="F35" s="25" t="str">
        <f>F24</f>
        <v/>
      </c>
      <c r="G35" s="25" t="str">
        <f>IFERROR((VLOOKUP('Uitvoer data'!E1,Verbergen!A:K,7,0)),"")</f>
        <v/>
      </c>
      <c r="H35" s="25">
        <f>'Invoer doelen'!C29</f>
        <v>0</v>
      </c>
      <c r="I35" s="25">
        <f>'Invoer doelen'!D29</f>
        <v>0</v>
      </c>
      <c r="J35" s="37" t="e">
        <f>'Invoer tussenresultaten'!O16/'Invoer tussenresultaten'!L16</f>
        <v>#DIV/0!</v>
      </c>
      <c r="K35" s="37" t="e">
        <f>('Invoer tussenresultaten'!L16-'Invoer tussenresultaten'!O16)/'Invoer tussenresultaten'!L16</f>
        <v>#DIV/0!</v>
      </c>
      <c r="L35" s="37" t="e">
        <f>('Invoer tussenresultaten'!L16-('Invoer tussenresultaten'!O16+'Invoer tussenresultaten'!P16))/'Invoer tussenresultaten'!L16</f>
        <v>#DIV/0!</v>
      </c>
      <c r="M35" s="37" t="e">
        <f>'Invoer tussenresultaten'!P16/'Invoer tussenresultaten'!L16</f>
        <v>#DIV/0!</v>
      </c>
      <c r="N35" s="26" t="str">
        <f>N24</f>
        <v/>
      </c>
      <c r="O35" s="26" t="str">
        <f>O24</f>
        <v/>
      </c>
      <c r="P35" s="26">
        <f>'Invoer doelen'!E29</f>
        <v>0</v>
      </c>
      <c r="Q35" s="26">
        <f>'Invoer doelen'!F29</f>
        <v>0</v>
      </c>
      <c r="R35" s="38" t="e">
        <f>'Invoer tussenresultaten'!Q16/'Invoer tussenresultaten'!L16</f>
        <v>#DIV/0!</v>
      </c>
      <c r="S35" s="38" t="e">
        <f>('Invoer tussenresultaten'!L16-'Invoer tussenresultaten'!Q16)/'Invoer tussenresultaten'!L16</f>
        <v>#DIV/0!</v>
      </c>
      <c r="T35" s="38" t="e">
        <f>('Invoer tussenresultaten'!L16-('Invoer tussenresultaten'!Q16+'Invoer tussenresultaten'!R16))/'Invoer tussenresultaten'!L16</f>
        <v>#DIV/0!</v>
      </c>
      <c r="U35" s="38" t="e">
        <f>'Invoer tussenresultaten'!R16/'Invoer tussenresultaten'!L16</f>
        <v>#DIV/0!</v>
      </c>
      <c r="V35" s="28" t="str">
        <f>IFERROR((VLOOKUP('Uitvoer data'!E1,Verbergen!A:K,8,0)),"")</f>
        <v/>
      </c>
      <c r="W35" s="28" t="str">
        <f>W24</f>
        <v/>
      </c>
      <c r="X35" s="28">
        <f>'Invoer doelen'!G29</f>
        <v>0</v>
      </c>
      <c r="Y35" s="28">
        <f>'Invoer doelen'!H29</f>
        <v>0</v>
      </c>
      <c r="Z35" s="30" t="e">
        <f>('Invoer tussenresultaten'!M16+'Invoer tussenresultaten'!O16+'Invoer tussenresultaten'!Q16)/(3*'Invoer tussenresultaten'!L16)</f>
        <v>#DIV/0!</v>
      </c>
      <c r="AA35" s="30" t="e">
        <f>(('Invoer tussenresultaten'!L16-'Invoer tussenresultaten'!M16)+('Invoer tussenresultaten'!L16-'Invoer tussenresultaten'!O16)+('Invoer tussenresultaten'!L16-'Invoer tussenresultaten'!Q16))/(3*'Invoer tussenresultaten'!L16)</f>
        <v>#DIV/0!</v>
      </c>
      <c r="AB35" s="30"/>
      <c r="AC35" s="30" t="e">
        <f>('Invoer tussenresultaten'!N16+'Invoer tussenresultaten'!P16+'Invoer tussenresultaten'!R16)/(3*'Invoer tussenresultaten'!L16)</f>
        <v>#DIV/0!</v>
      </c>
      <c r="AD35" s="30" t="str">
        <f>IFERROR((VLOOKUP('Uitvoer data'!E1,Verbergen!A:E,5,0)),"")</f>
        <v/>
      </c>
      <c r="AE35" s="30" t="str">
        <f>IFERROR((VLOOKUP('Uitvoer data'!E1,Verbergen!1:1048576,3,0)),"")</f>
        <v/>
      </c>
      <c r="AF35" s="30">
        <v>0.85</v>
      </c>
      <c r="AG35" s="30" t="str">
        <f>IFERROR((VLOOKUP('Uitvoer data'!E1,Verbergen!1:1048576,2,0)),"")</f>
        <v/>
      </c>
      <c r="AH35" s="30">
        <f>'Invoer doelen'!I29</f>
        <v>0</v>
      </c>
      <c r="AI35" s="30">
        <f>'Invoer doelen'!J29</f>
        <v>0</v>
      </c>
      <c r="AJ35" t="s">
        <v>39</v>
      </c>
    </row>
    <row r="36" spans="1:36" x14ac:dyDescent="0.25">
      <c r="A36" t="s">
        <v>41</v>
      </c>
      <c r="B36" s="36" t="e">
        <f>('Invoer tussenresultaten'!L17-('Invoer tussenresultaten'!M17+'Invoer tussenresultaten'!N17))/'Invoer tussenresultaten'!L17</f>
        <v>#DIV/0!</v>
      </c>
      <c r="C36" s="36" t="e">
        <f>('Invoer tussenresultaten'!L17-'Invoer tussenresultaten'!M17)/'Invoer tussenresultaten'!L17</f>
        <v>#DIV/0!</v>
      </c>
      <c r="D36" s="36" t="e">
        <f>'Invoer tussenresultaten'!N17/'Invoer tussenresultaten'!L17</f>
        <v>#DIV/0!</v>
      </c>
      <c r="E36" s="36" t="e">
        <f>'Invoer tussenresultaten'!M17/'Invoer tussenresultaten'!L17</f>
        <v>#DIV/0!</v>
      </c>
      <c r="F36" s="25" t="str">
        <f>F24</f>
        <v/>
      </c>
      <c r="G36" s="25" t="str">
        <f>IFERROR((VLOOKUP('Uitvoer data'!E1,Verbergen!A:K,7,0)),"")</f>
        <v/>
      </c>
      <c r="H36" s="25">
        <f>'Invoer doelen'!C29</f>
        <v>0</v>
      </c>
      <c r="I36" s="25">
        <f>'Invoer doelen'!D29</f>
        <v>0</v>
      </c>
      <c r="J36" s="37" t="e">
        <f>'Invoer tussenresultaten'!O17/'Invoer tussenresultaten'!L17</f>
        <v>#DIV/0!</v>
      </c>
      <c r="K36" s="37" t="e">
        <f>('Invoer tussenresultaten'!L17-'Invoer tussenresultaten'!O17)/'Invoer tussenresultaten'!L17</f>
        <v>#DIV/0!</v>
      </c>
      <c r="L36" s="37" t="e">
        <f>('Invoer tussenresultaten'!L17-('Invoer tussenresultaten'!O17+'Invoer tussenresultaten'!P17))/'Invoer tussenresultaten'!L17</f>
        <v>#DIV/0!</v>
      </c>
      <c r="M36" s="37" t="e">
        <f>'Invoer tussenresultaten'!P17/'Invoer tussenresultaten'!L17</f>
        <v>#DIV/0!</v>
      </c>
      <c r="N36" s="26" t="str">
        <f>N24</f>
        <v/>
      </c>
      <c r="O36" s="26" t="str">
        <f>O24</f>
        <v/>
      </c>
      <c r="P36" s="26">
        <f>'Invoer doelen'!E29</f>
        <v>0</v>
      </c>
      <c r="Q36" s="26">
        <f>'Invoer doelen'!F29</f>
        <v>0</v>
      </c>
      <c r="R36" s="38" t="e">
        <f>'Invoer tussenresultaten'!Q17/'Invoer tussenresultaten'!L17</f>
        <v>#DIV/0!</v>
      </c>
      <c r="S36" s="38" t="e">
        <f>('Invoer tussenresultaten'!L17-'Invoer tussenresultaten'!Q17)/'Invoer tussenresultaten'!L17</f>
        <v>#DIV/0!</v>
      </c>
      <c r="T36" s="38" t="e">
        <f>('Invoer tussenresultaten'!L17-('Invoer tussenresultaten'!Q17+'Invoer tussenresultaten'!R17))/'Invoer tussenresultaten'!L17</f>
        <v>#DIV/0!</v>
      </c>
      <c r="U36" s="38" t="e">
        <f>'Invoer tussenresultaten'!R17/'Invoer tussenresultaten'!L17</f>
        <v>#DIV/0!</v>
      </c>
      <c r="V36" s="28" t="str">
        <f>IFERROR((VLOOKUP('Uitvoer data'!E1,Verbergen!A:K,8,0)),"")</f>
        <v/>
      </c>
      <c r="W36" s="28" t="str">
        <f>W24</f>
        <v/>
      </c>
      <c r="X36" s="28">
        <f>'Invoer doelen'!G29</f>
        <v>0</v>
      </c>
      <c r="Y36" s="28">
        <f>'Invoer doelen'!H29</f>
        <v>0</v>
      </c>
      <c r="Z36" s="30" t="e">
        <f>('Invoer tussenresultaten'!M17+'Invoer tussenresultaten'!O17+'Invoer tussenresultaten'!Q17)/(3*'Invoer tussenresultaten'!L17)</f>
        <v>#DIV/0!</v>
      </c>
      <c r="AA36" s="30" t="e">
        <f>(('Invoer tussenresultaten'!L17-'Invoer tussenresultaten'!M17)+('Invoer tussenresultaten'!L17-'Invoer tussenresultaten'!O17)+('Invoer tussenresultaten'!L17-'Invoer tussenresultaten'!Q17))/(3*'Invoer tussenresultaten'!L17)</f>
        <v>#DIV/0!</v>
      </c>
      <c r="AB36" s="30"/>
      <c r="AC36" s="30" t="e">
        <f>('Invoer tussenresultaten'!N17+'Invoer tussenresultaten'!P17+'Invoer tussenresultaten'!R17)/(3*'Invoer tussenresultaten'!L17)</f>
        <v>#DIV/0!</v>
      </c>
      <c r="AD36" s="30" t="str">
        <f>IFERROR((VLOOKUP('Uitvoer data'!E1,Verbergen!A:E,5,0)),"")</f>
        <v/>
      </c>
      <c r="AE36" s="30" t="str">
        <f>IFERROR((VLOOKUP('Uitvoer data'!E1,Verbergen!1:1048576,3,0)),"")</f>
        <v/>
      </c>
      <c r="AF36" s="30">
        <v>0.85</v>
      </c>
      <c r="AG36" s="30" t="str">
        <f>IFERROR((VLOOKUP('Uitvoer data'!E1,Verbergen!1:1048576,2,0)),"")</f>
        <v/>
      </c>
      <c r="AH36" s="30">
        <f>'Invoer doelen'!I29</f>
        <v>0</v>
      </c>
      <c r="AI36" s="30">
        <f>'Invoer doelen'!J29</f>
        <v>0</v>
      </c>
    </row>
    <row r="37" spans="1:36" x14ac:dyDescent="0.25">
      <c r="A37" t="s">
        <v>43</v>
      </c>
      <c r="B37" s="36" t="e">
        <f>('Invoer tussenresultaten'!L18-('Invoer tussenresultaten'!M18+'Invoer tussenresultaten'!N18))/'Invoer tussenresultaten'!L18</f>
        <v>#DIV/0!</v>
      </c>
      <c r="C37" s="36" t="e">
        <f>('Invoer tussenresultaten'!L18-'Invoer tussenresultaten'!M18)/'Invoer tussenresultaten'!L18</f>
        <v>#DIV/0!</v>
      </c>
      <c r="D37" s="36" t="e">
        <f>'Invoer tussenresultaten'!N18/'Invoer tussenresultaten'!L18</f>
        <v>#DIV/0!</v>
      </c>
      <c r="E37" s="36" t="e">
        <f>'Invoer tussenresultaten'!M18/'Invoer tussenresultaten'!L18</f>
        <v>#DIV/0!</v>
      </c>
      <c r="F37" s="25" t="str">
        <f>F24</f>
        <v/>
      </c>
      <c r="G37" s="25" t="str">
        <f>IFERROR((VLOOKUP('Uitvoer data'!E1,Verbergen!A:K,7,0)),"")</f>
        <v/>
      </c>
      <c r="H37" s="25">
        <f>'Invoer doelen'!C29</f>
        <v>0</v>
      </c>
      <c r="I37" s="25">
        <f>'Invoer doelen'!D29</f>
        <v>0</v>
      </c>
      <c r="J37" s="37" t="e">
        <f>'Invoer tussenresultaten'!O18/'Invoer tussenresultaten'!L18</f>
        <v>#DIV/0!</v>
      </c>
      <c r="K37" s="37" t="e">
        <f>('Invoer tussenresultaten'!L18-'Invoer tussenresultaten'!O18)/'Invoer tussenresultaten'!L18</f>
        <v>#DIV/0!</v>
      </c>
      <c r="L37" s="37" t="e">
        <f>('Invoer tussenresultaten'!L18-('Invoer tussenresultaten'!O18+'Invoer tussenresultaten'!P18))/'Invoer tussenresultaten'!L18</f>
        <v>#DIV/0!</v>
      </c>
      <c r="M37" s="37" t="e">
        <f>'Invoer tussenresultaten'!P18/'Invoer tussenresultaten'!L18</f>
        <v>#DIV/0!</v>
      </c>
      <c r="N37" s="26" t="str">
        <f>N24</f>
        <v/>
      </c>
      <c r="O37" s="26" t="str">
        <f>O24</f>
        <v/>
      </c>
      <c r="P37" s="26">
        <f>'Invoer doelen'!E29</f>
        <v>0</v>
      </c>
      <c r="Q37" s="26">
        <f>'Invoer doelen'!F29</f>
        <v>0</v>
      </c>
      <c r="R37" s="38" t="e">
        <f>'Invoer tussenresultaten'!Q18/'Invoer tussenresultaten'!L18</f>
        <v>#DIV/0!</v>
      </c>
      <c r="S37" s="38" t="e">
        <f>('Invoer tussenresultaten'!L18-'Invoer tussenresultaten'!Q18)/'Invoer tussenresultaten'!L18</f>
        <v>#DIV/0!</v>
      </c>
      <c r="T37" s="38" t="e">
        <f>('Invoer tussenresultaten'!L18-('Invoer tussenresultaten'!Q18+'Invoer tussenresultaten'!R18))/'Invoer tussenresultaten'!L18</f>
        <v>#DIV/0!</v>
      </c>
      <c r="U37" s="38" t="e">
        <f>'Invoer tussenresultaten'!R18/'Invoer tussenresultaten'!L18</f>
        <v>#DIV/0!</v>
      </c>
      <c r="V37" s="28" t="str">
        <f>IFERROR((VLOOKUP('Uitvoer data'!E1,Verbergen!A:K,8,0)),"")</f>
        <v/>
      </c>
      <c r="W37" s="28" t="str">
        <f>W24</f>
        <v/>
      </c>
      <c r="X37" s="28">
        <f>'Invoer doelen'!G29</f>
        <v>0</v>
      </c>
      <c r="Y37" s="28">
        <f>'Invoer doelen'!H29</f>
        <v>0</v>
      </c>
      <c r="Z37" s="30" t="e">
        <f>('Invoer tussenresultaten'!M18+'Invoer tussenresultaten'!O18+'Invoer tussenresultaten'!Q18)/(3*'Invoer tussenresultaten'!L18)</f>
        <v>#DIV/0!</v>
      </c>
      <c r="AA37" s="30" t="e">
        <f>(('Invoer tussenresultaten'!L18-'Invoer tussenresultaten'!M18)+('Invoer tussenresultaten'!L18-'Invoer tussenresultaten'!O18)+('Invoer tussenresultaten'!L18-'Invoer tussenresultaten'!Q18))/(3*'Invoer tussenresultaten'!L18)</f>
        <v>#DIV/0!</v>
      </c>
      <c r="AB37" s="30"/>
      <c r="AC37" s="30" t="e">
        <f>('Invoer tussenresultaten'!N18+'Invoer tussenresultaten'!P18+'Invoer tussenresultaten'!R18)/(3*'Invoer tussenresultaten'!L18)</f>
        <v>#DIV/0!</v>
      </c>
      <c r="AD37" s="30" t="str">
        <f>IFERROR((VLOOKUP('Uitvoer data'!E1,Verbergen!A:E,5,0)),"")</f>
        <v/>
      </c>
      <c r="AE37" s="30" t="str">
        <f>IFERROR((VLOOKUP('Uitvoer data'!E1,Verbergen!1:1048576,3,0)),"")</f>
        <v/>
      </c>
      <c r="AF37" s="30">
        <v>0.85</v>
      </c>
      <c r="AG37" s="30" t="str">
        <f>IFERROR((VLOOKUP('Uitvoer data'!E1,Verbergen!1:1048576,2,0)),"")</f>
        <v/>
      </c>
      <c r="AH37" s="30">
        <f>'Invoer doelen'!I29</f>
        <v>0</v>
      </c>
      <c r="AI37" s="30">
        <f>'Invoer doelen'!J29</f>
        <v>0</v>
      </c>
    </row>
    <row r="38" spans="1:36" x14ac:dyDescent="0.25">
      <c r="A38" t="s">
        <v>45</v>
      </c>
      <c r="B38" s="36" t="e">
        <f>('Invoer tussenresultaten'!L19-('Invoer tussenresultaten'!M19+'Invoer tussenresultaten'!N19))/'Invoer tussenresultaten'!L19</f>
        <v>#DIV/0!</v>
      </c>
      <c r="C38" s="36" t="e">
        <f>('Invoer tussenresultaten'!L19-'Invoer tussenresultaten'!M19)/'Invoer tussenresultaten'!L19</f>
        <v>#DIV/0!</v>
      </c>
      <c r="D38" s="36" t="e">
        <f>'Invoer tussenresultaten'!N19/'Invoer tussenresultaten'!L19</f>
        <v>#DIV/0!</v>
      </c>
      <c r="E38" s="36" t="e">
        <f>'Invoer tussenresultaten'!M19/'Invoer tussenresultaten'!L19</f>
        <v>#DIV/0!</v>
      </c>
      <c r="F38" s="25" t="str">
        <f>F24</f>
        <v/>
      </c>
      <c r="G38" s="25" t="str">
        <f>IFERROR((VLOOKUP('Uitvoer data'!E1,Verbergen!A:K,7,0)),"")</f>
        <v/>
      </c>
      <c r="H38" s="25">
        <f>'Invoer doelen'!C29</f>
        <v>0</v>
      </c>
      <c r="I38" s="25">
        <f>'Invoer doelen'!D29</f>
        <v>0</v>
      </c>
      <c r="J38" s="37" t="e">
        <f>'Invoer tussenresultaten'!O19/'Invoer tussenresultaten'!L19</f>
        <v>#DIV/0!</v>
      </c>
      <c r="K38" s="37" t="e">
        <f>('Invoer tussenresultaten'!L19-'Invoer tussenresultaten'!O19)/'Invoer tussenresultaten'!L19</f>
        <v>#DIV/0!</v>
      </c>
      <c r="L38" s="37" t="e">
        <f>('Invoer tussenresultaten'!L19-('Invoer tussenresultaten'!O19+'Invoer tussenresultaten'!P19))/'Invoer tussenresultaten'!L19</f>
        <v>#DIV/0!</v>
      </c>
      <c r="M38" s="37" t="e">
        <f>'Invoer tussenresultaten'!P19/'Invoer tussenresultaten'!L19</f>
        <v>#DIV/0!</v>
      </c>
      <c r="N38" s="26" t="str">
        <f>N24</f>
        <v/>
      </c>
      <c r="O38" s="26" t="str">
        <f>O24</f>
        <v/>
      </c>
      <c r="P38" s="26">
        <f>'Invoer doelen'!E29</f>
        <v>0</v>
      </c>
      <c r="Q38" s="26">
        <f>'Invoer doelen'!F29</f>
        <v>0</v>
      </c>
      <c r="R38" s="38" t="e">
        <f>'Invoer tussenresultaten'!Q19/'Invoer tussenresultaten'!L19</f>
        <v>#DIV/0!</v>
      </c>
      <c r="S38" s="38" t="e">
        <f>('Invoer tussenresultaten'!L19-'Invoer tussenresultaten'!Q19)/'Invoer tussenresultaten'!L19</f>
        <v>#DIV/0!</v>
      </c>
      <c r="T38" s="38" t="e">
        <f>('Invoer tussenresultaten'!L19-('Invoer tussenresultaten'!Q19+'Invoer tussenresultaten'!R19))/'Invoer tussenresultaten'!L19</f>
        <v>#DIV/0!</v>
      </c>
      <c r="U38" s="38" t="e">
        <f>'Invoer tussenresultaten'!R19/'Invoer tussenresultaten'!L19</f>
        <v>#DIV/0!</v>
      </c>
      <c r="V38" s="28" t="str">
        <f>IFERROR((VLOOKUP('Uitvoer data'!E1,Verbergen!A:K,8,0)),"")</f>
        <v/>
      </c>
      <c r="W38" s="28" t="str">
        <f>W24</f>
        <v/>
      </c>
      <c r="X38" s="28">
        <f>'Invoer doelen'!G29</f>
        <v>0</v>
      </c>
      <c r="Y38" s="28">
        <f>'Invoer doelen'!H29</f>
        <v>0</v>
      </c>
      <c r="Z38" s="30" t="e">
        <f>('Invoer tussenresultaten'!M19+'Invoer tussenresultaten'!O19+'Invoer tussenresultaten'!Q19)/(3*'Invoer tussenresultaten'!L19)</f>
        <v>#DIV/0!</v>
      </c>
      <c r="AA38" s="30" t="e">
        <f>(('Invoer tussenresultaten'!L19-'Invoer tussenresultaten'!M19)+('Invoer tussenresultaten'!L19-'Invoer tussenresultaten'!O19)+('Invoer tussenresultaten'!L19-'Invoer tussenresultaten'!Q19))/(3*'Invoer tussenresultaten'!L19)</f>
        <v>#DIV/0!</v>
      </c>
      <c r="AB38" s="30"/>
      <c r="AC38" s="30" t="e">
        <f>('Invoer tussenresultaten'!N19+'Invoer tussenresultaten'!P19+'Invoer tussenresultaten'!R19)/(3*'Invoer tussenresultaten'!L19)</f>
        <v>#DIV/0!</v>
      </c>
      <c r="AD38" s="30" t="str">
        <f>IFERROR((VLOOKUP('Uitvoer data'!E1,Verbergen!A:E,5,0)),"")</f>
        <v/>
      </c>
      <c r="AE38" s="30" t="str">
        <f>IFERROR((VLOOKUP('Uitvoer data'!E1,Verbergen!1:1048576,3,0)),"")</f>
        <v/>
      </c>
      <c r="AF38" s="30">
        <v>0.85</v>
      </c>
      <c r="AG38" s="30" t="str">
        <f>IFERROR((VLOOKUP('Uitvoer data'!E1,Verbergen!1:1048576,2,0)),"")</f>
        <v/>
      </c>
      <c r="AH38" s="30">
        <f>'Invoer doelen'!I29</f>
        <v>0</v>
      </c>
      <c r="AI38" s="30">
        <f>'Invoer doelen'!J29</f>
        <v>0</v>
      </c>
    </row>
    <row r="39" spans="1:36" x14ac:dyDescent="0.25">
      <c r="A39" t="s">
        <v>47</v>
      </c>
      <c r="B39" s="36" t="e">
        <f>('Invoer tussenresultaten'!L20-('Invoer tussenresultaten'!M20+'Invoer tussenresultaten'!N20))/'Invoer tussenresultaten'!L20</f>
        <v>#DIV/0!</v>
      </c>
      <c r="C39" s="36" t="e">
        <f>('Invoer tussenresultaten'!L20-'Invoer tussenresultaten'!M20)/'Invoer tussenresultaten'!L20</f>
        <v>#DIV/0!</v>
      </c>
      <c r="D39" s="36" t="e">
        <f>'Invoer tussenresultaten'!N20/'Invoer tussenresultaten'!L20</f>
        <v>#DIV/0!</v>
      </c>
      <c r="E39" s="36" t="e">
        <f>'Invoer tussenresultaten'!M20/'Invoer tussenresultaten'!L20</f>
        <v>#DIV/0!</v>
      </c>
      <c r="F39" s="25" t="str">
        <f>F24</f>
        <v/>
      </c>
      <c r="G39" s="25" t="str">
        <f>IFERROR((VLOOKUP('Uitvoer data'!E1,Verbergen!A:K,7,0)),"")</f>
        <v/>
      </c>
      <c r="H39" s="25">
        <f>'Invoer doelen'!C29</f>
        <v>0</v>
      </c>
      <c r="I39" s="25">
        <f>'Invoer doelen'!D29</f>
        <v>0</v>
      </c>
      <c r="J39" s="37" t="e">
        <f>'Invoer tussenresultaten'!O20/'Invoer tussenresultaten'!L20</f>
        <v>#DIV/0!</v>
      </c>
      <c r="K39" s="37" t="e">
        <f>('Invoer tussenresultaten'!L20-'Invoer tussenresultaten'!O20)/'Invoer tussenresultaten'!L20</f>
        <v>#DIV/0!</v>
      </c>
      <c r="L39" s="37" t="e">
        <f>('Invoer tussenresultaten'!L20-('Invoer tussenresultaten'!O20+'Invoer tussenresultaten'!P20))/'Invoer tussenresultaten'!L20</f>
        <v>#DIV/0!</v>
      </c>
      <c r="M39" s="37" t="e">
        <f>'Invoer tussenresultaten'!P20/'Invoer tussenresultaten'!L20</f>
        <v>#DIV/0!</v>
      </c>
      <c r="N39" s="26" t="str">
        <f>N24</f>
        <v/>
      </c>
      <c r="O39" s="26" t="str">
        <f>O24</f>
        <v/>
      </c>
      <c r="P39" s="26">
        <f>'Invoer doelen'!E29</f>
        <v>0</v>
      </c>
      <c r="Q39" s="26">
        <f>'Invoer doelen'!F29</f>
        <v>0</v>
      </c>
      <c r="R39" s="38" t="e">
        <f>'Invoer tussenresultaten'!Q20/'Invoer tussenresultaten'!L20</f>
        <v>#DIV/0!</v>
      </c>
      <c r="S39" s="38" t="e">
        <f>('Invoer tussenresultaten'!L20-'Invoer tussenresultaten'!Q20)/'Invoer tussenresultaten'!L20</f>
        <v>#DIV/0!</v>
      </c>
      <c r="T39" s="38" t="e">
        <f>('Invoer tussenresultaten'!L20-('Invoer tussenresultaten'!Q20+'Invoer tussenresultaten'!R20))/'Invoer tussenresultaten'!L20</f>
        <v>#DIV/0!</v>
      </c>
      <c r="U39" s="38" t="e">
        <f>'Invoer tussenresultaten'!R20/'Invoer tussenresultaten'!L20</f>
        <v>#DIV/0!</v>
      </c>
      <c r="V39" s="28" t="str">
        <f>IFERROR((VLOOKUP('Uitvoer data'!E1,Verbergen!A:K,8,0)),"")</f>
        <v/>
      </c>
      <c r="W39" s="28" t="str">
        <f>W24</f>
        <v/>
      </c>
      <c r="X39" s="28">
        <f>'Invoer doelen'!G29</f>
        <v>0</v>
      </c>
      <c r="Y39" s="28">
        <f>'Invoer doelen'!H29</f>
        <v>0</v>
      </c>
      <c r="Z39" s="30" t="e">
        <f>('Invoer tussenresultaten'!M20+'Invoer tussenresultaten'!O20+'Invoer tussenresultaten'!Q20)/(3*'Invoer tussenresultaten'!L20)</f>
        <v>#DIV/0!</v>
      </c>
      <c r="AA39" s="30" t="e">
        <f>(('Invoer tussenresultaten'!L20-'Invoer tussenresultaten'!M20)+('Invoer tussenresultaten'!L20-'Invoer tussenresultaten'!O20)+('Invoer tussenresultaten'!L20-'Invoer tussenresultaten'!Q20))/(3*'Invoer tussenresultaten'!L20)</f>
        <v>#DIV/0!</v>
      </c>
      <c r="AB39" s="30"/>
      <c r="AC39" s="30" t="e">
        <f>('Invoer tussenresultaten'!N20+'Invoer tussenresultaten'!P20+'Invoer tussenresultaten'!R20)/(3*'Invoer tussenresultaten'!L20)</f>
        <v>#DIV/0!</v>
      </c>
      <c r="AD39" s="30" t="str">
        <f>IFERROR((VLOOKUP('Uitvoer data'!E1,Verbergen!A:E,5,0)),"")</f>
        <v/>
      </c>
      <c r="AE39" s="30" t="str">
        <f>IFERROR((VLOOKUP('Uitvoer data'!E1,Verbergen!1:1048576,3,0)),"")</f>
        <v/>
      </c>
      <c r="AF39" s="30">
        <v>0.85</v>
      </c>
      <c r="AG39" s="30" t="str">
        <f>IFERROR((VLOOKUP('Uitvoer data'!E1,Verbergen!1:1048576,2,0)),"")</f>
        <v/>
      </c>
      <c r="AH39" s="30">
        <f>'Invoer doelen'!I29</f>
        <v>0</v>
      </c>
      <c r="AI39" s="30">
        <f>'Invoer doelen'!J29</f>
        <v>0</v>
      </c>
    </row>
    <row r="40" spans="1:36" x14ac:dyDescent="0.25">
      <c r="B40" s="36"/>
      <c r="C40" s="36"/>
      <c r="D40" s="36"/>
      <c r="E40" s="36"/>
      <c r="F40" s="25" t="str">
        <f>F24</f>
        <v/>
      </c>
      <c r="G40" s="25" t="str">
        <f>IFERROR((VLOOKUP('Uitvoer data'!E1,Verbergen!A:K,7,0)),"")</f>
        <v/>
      </c>
      <c r="H40" s="25">
        <f>'Invoer doelen'!C29</f>
        <v>0</v>
      </c>
      <c r="I40" s="25">
        <f>'Invoer doelen'!D29</f>
        <v>0</v>
      </c>
      <c r="J40" s="37"/>
      <c r="K40" s="37"/>
      <c r="L40" s="37"/>
      <c r="M40" s="37"/>
      <c r="N40" s="26" t="str">
        <f>N24</f>
        <v/>
      </c>
      <c r="O40" s="26" t="str">
        <f>O24</f>
        <v/>
      </c>
      <c r="P40" s="26">
        <f>'Invoer doelen'!E29</f>
        <v>0</v>
      </c>
      <c r="Q40" s="26">
        <f>'Invoer doelen'!F29</f>
        <v>0</v>
      </c>
      <c r="R40" s="15"/>
      <c r="S40" s="15"/>
      <c r="T40" s="15"/>
      <c r="U40" s="15"/>
      <c r="V40" s="28" t="str">
        <f>IFERROR((VLOOKUP('Uitvoer data'!E1,Verbergen!A:K,8,0)),"")</f>
        <v/>
      </c>
      <c r="W40" s="28" t="str">
        <f>W24</f>
        <v/>
      </c>
      <c r="X40" s="28">
        <f>'Invoer doelen'!G29</f>
        <v>0</v>
      </c>
      <c r="Y40" s="28">
        <f>'Invoer doelen'!H29</f>
        <v>0</v>
      </c>
      <c r="Z40" s="30"/>
      <c r="AA40" s="30"/>
      <c r="AB40" s="30"/>
      <c r="AC40" s="30"/>
      <c r="AD40" s="30" t="str">
        <f>IFERROR((VLOOKUP('Uitvoer data'!E1,Verbergen!A:E,5,0)),"")</f>
        <v/>
      </c>
      <c r="AE40" s="30" t="str">
        <f>IFERROR((VLOOKUP('Uitvoer data'!E1,Verbergen!1:1048576,3,0)),"")</f>
        <v/>
      </c>
      <c r="AF40" s="30">
        <v>0.85</v>
      </c>
      <c r="AG40" s="30" t="str">
        <f>IFERROR((VLOOKUP('Uitvoer data'!E1,Verbergen!1:1048576,2,0)),"")</f>
        <v/>
      </c>
      <c r="AH40" s="30">
        <f>'Invoer doelen'!I29</f>
        <v>0</v>
      </c>
      <c r="AI40" s="30">
        <f>'Invoer doelen'!J29</f>
        <v>0</v>
      </c>
    </row>
  </sheetData>
  <pageMargins left="0.7" right="0.7" top="0.75" bottom="0.75" header="0.3" footer="0.3"/>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E448A-652D-4AD8-A711-02819398CDFD}">
  <sheetPr codeName="Blad5">
    <pageSetUpPr fitToPage="1"/>
  </sheetPr>
  <dimension ref="B2:F73"/>
  <sheetViews>
    <sheetView showGridLines="0" zoomScaleNormal="100" workbookViewId="0">
      <selection activeCell="W49" sqref="W49"/>
    </sheetView>
  </sheetViews>
  <sheetFormatPr defaultRowHeight="15" x14ac:dyDescent="0.25"/>
  <cols>
    <col min="1" max="1" width="4" customWidth="1"/>
  </cols>
  <sheetData>
    <row r="2" spans="2:6" x14ac:dyDescent="0.25">
      <c r="B2" t="str">
        <f>'Invoer doelen'!B2</f>
        <v>Naam school:</v>
      </c>
      <c r="D2" s="79">
        <f>'Invoer doelen'!C2</f>
        <v>0</v>
      </c>
      <c r="E2" s="79"/>
      <c r="F2" s="79"/>
    </row>
    <row r="3" spans="2:6" x14ac:dyDescent="0.25">
      <c r="B3" t="str">
        <f>'Invoer doelen'!B4</f>
        <v>Schooljaar:</v>
      </c>
      <c r="D3" s="79">
        <f>'Invoer doelen'!C4</f>
        <v>0</v>
      </c>
      <c r="E3" s="79"/>
      <c r="F3" s="79"/>
    </row>
    <row r="73" spans="2:2" x14ac:dyDescent="0.25">
      <c r="B73" s="62" t="s">
        <v>78</v>
      </c>
    </row>
  </sheetData>
  <sheetProtection algorithmName="SHA-512" hashValue="4u9YDwbzOIlWd37/+U/akn/COgbxDWkRy0HdastUfhzmVBTVWVVa4kPUkt32hFw/XYK6hsPzBH+QYIE4zgG44A==" saltValue="Pmr7RA8bHI79h9CgIQFNRQ==" spinCount="100000" sheet="1" objects="1" scenarios="1"/>
  <mergeCells count="2">
    <mergeCell ref="D2:F2"/>
    <mergeCell ref="D3:F3"/>
  </mergeCells>
  <hyperlinks>
    <hyperlink ref="B73" r:id="rId1" xr:uid="{9B557E73-4BFA-4A02-8AF3-006BFFD0B39F}"/>
  </hyperlinks>
  <pageMargins left="0.23622047244094491" right="0.23622047244094491" top="0.74803149606299213" bottom="0.74803149606299213" header="0.31496062992125984" footer="0.31496062992125984"/>
  <pageSetup paperSize="9" scale="61"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C04C0-C6D5-4476-81DA-B7036BD44C44}">
  <sheetPr codeName="Blad6">
    <pageSetUpPr fitToPage="1"/>
  </sheetPr>
  <dimension ref="B1:L73"/>
  <sheetViews>
    <sheetView showGridLines="0" zoomScaleNormal="100" workbookViewId="0">
      <selection activeCell="C2" sqref="C2"/>
    </sheetView>
  </sheetViews>
  <sheetFormatPr defaultRowHeight="15" x14ac:dyDescent="0.25"/>
  <sheetData>
    <row r="1" spans="2:6" x14ac:dyDescent="0.25">
      <c r="B1" t="str">
        <f>'Invoer doelen'!B2</f>
        <v>Naam school:</v>
      </c>
      <c r="D1" s="79">
        <f>'Invoer doelen'!C2</f>
        <v>0</v>
      </c>
      <c r="E1" s="79"/>
      <c r="F1" s="79"/>
    </row>
    <row r="2" spans="2:6" x14ac:dyDescent="0.25">
      <c r="B2" t="str">
        <f>'Invoer doelen'!B4</f>
        <v>Schooljaar:</v>
      </c>
      <c r="D2" s="79">
        <f>'Invoer doelen'!C4</f>
        <v>0</v>
      </c>
      <c r="E2" s="79"/>
      <c r="F2" s="79"/>
    </row>
    <row r="71" spans="2:12" x14ac:dyDescent="0.25">
      <c r="B71" t="s">
        <v>79</v>
      </c>
    </row>
    <row r="73" spans="2:12" x14ac:dyDescent="0.25">
      <c r="B73" s="62" t="s">
        <v>78</v>
      </c>
      <c r="L73" t="s">
        <v>80</v>
      </c>
    </row>
  </sheetData>
  <sheetProtection algorithmName="SHA-512" hashValue="Wxger37KJAWbNPVrMqPTCa51gWzyJgH3V4F1cZbhEITTuqzM7Q6qx0/fh7ED45aWzNnjOnMpCltl0kCyW7UKiQ==" saltValue="fUgASGb5iNUyzvXspLTqHA==" spinCount="100000" sheet="1" objects="1" scenarios="1"/>
  <mergeCells count="2">
    <mergeCell ref="D1:F1"/>
    <mergeCell ref="D2:F2"/>
  </mergeCells>
  <hyperlinks>
    <hyperlink ref="B73" r:id="rId1" xr:uid="{D551FF73-DB69-4738-A7A6-8B99058CB8B3}"/>
  </hyperlinks>
  <pageMargins left="0.25" right="0.25" top="0.75" bottom="0.75" header="0.3" footer="0.3"/>
  <pageSetup paperSize="9" scale="47"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A4A4B-6CB5-4A80-850B-3F7D8742939A}">
  <sheetPr codeName="Blad7">
    <pageSetUpPr fitToPage="1"/>
  </sheetPr>
  <dimension ref="B1:L72"/>
  <sheetViews>
    <sheetView showGridLines="0" topLeftCell="A19" zoomScaleNormal="100" workbookViewId="0">
      <selection activeCell="S74" sqref="S74"/>
    </sheetView>
  </sheetViews>
  <sheetFormatPr defaultRowHeight="15" x14ac:dyDescent="0.25"/>
  <sheetData>
    <row r="1" spans="2:6" x14ac:dyDescent="0.25">
      <c r="B1" t="s">
        <v>81</v>
      </c>
      <c r="D1" s="79">
        <f>'Invoer doelen'!C2</f>
        <v>0</v>
      </c>
      <c r="E1" s="79"/>
      <c r="F1" s="79"/>
    </row>
    <row r="2" spans="2:6" x14ac:dyDescent="0.25">
      <c r="B2" t="s">
        <v>23</v>
      </c>
      <c r="D2" s="79">
        <f>'Invoer doelen'!C4</f>
        <v>0</v>
      </c>
      <c r="E2" s="79"/>
      <c r="F2" s="79"/>
    </row>
    <row r="72" spans="2:12" x14ac:dyDescent="0.25">
      <c r="B72" s="62" t="s">
        <v>78</v>
      </c>
      <c r="L72" t="s">
        <v>82</v>
      </c>
    </row>
  </sheetData>
  <sheetProtection algorithmName="SHA-512" hashValue="HUdM9298/XYPZRxVTTnCVKEpgo1j5pIpomOHYT/ftHOQU5EvzQQysH7neHGNaMYVGjS3paf5hqEc8cUij3xXlQ==" saltValue="wUocNrT2qz5SmmQgn1ThBQ==" spinCount="100000" sheet="1" objects="1" scenarios="1"/>
  <mergeCells count="2">
    <mergeCell ref="D1:F1"/>
    <mergeCell ref="D2:F2"/>
  </mergeCells>
  <hyperlinks>
    <hyperlink ref="B72" r:id="rId1" xr:uid="{CB010CB8-13A6-4184-B183-6FF5EEA6A64C}"/>
  </hyperlinks>
  <pageMargins left="0.70866141732283472" right="0.70866141732283472" top="0.74803149606299213" bottom="0.74803149606299213" header="0.31496062992125984" footer="0.31496062992125984"/>
  <pageSetup paperSize="9" scale="49"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E188-2120-4BB1-8CB7-3806FD1C76FC}">
  <sheetPr codeName="Blad8">
    <pageSetUpPr fitToPage="1"/>
  </sheetPr>
  <dimension ref="B65:L65"/>
  <sheetViews>
    <sheetView showGridLines="0" zoomScaleNormal="100" workbookViewId="0"/>
  </sheetViews>
  <sheetFormatPr defaultRowHeight="15" x14ac:dyDescent="0.25"/>
  <sheetData>
    <row r="65" spans="2:12" x14ac:dyDescent="0.25">
      <c r="B65" t="s">
        <v>79</v>
      </c>
      <c r="L65" t="s">
        <v>82</v>
      </c>
    </row>
  </sheetData>
  <pageMargins left="0.7" right="0.7" top="0.75" bottom="0.75" header="0.3" footer="0.3"/>
  <pageSetup paperSize="9" scale="4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9"/>
  <dimension ref="A1:M203"/>
  <sheetViews>
    <sheetView zoomScaleNormal="100" workbookViewId="0">
      <selection activeCell="O162" sqref="O162"/>
    </sheetView>
  </sheetViews>
  <sheetFormatPr defaultRowHeight="15" x14ac:dyDescent="0.25"/>
  <cols>
    <col min="1" max="1" width="10" style="6" customWidth="1"/>
    <col min="2" max="2" width="17.140625" bestFit="1" customWidth="1"/>
    <col min="3" max="3" width="8" bestFit="1" customWidth="1"/>
    <col min="4" max="4" width="8.5703125" customWidth="1"/>
    <col min="5" max="5" width="7" customWidth="1"/>
    <col min="6" max="6" width="7.7109375" customWidth="1"/>
    <col min="7" max="10" width="8.5703125" customWidth="1"/>
    <col min="11" max="11" width="8" customWidth="1"/>
    <col min="12" max="1025" width="8.5703125" customWidth="1"/>
  </cols>
  <sheetData>
    <row r="1" spans="1:13" x14ac:dyDescent="0.25">
      <c r="A1" s="6" t="s">
        <v>83</v>
      </c>
      <c r="B1" t="s">
        <v>84</v>
      </c>
      <c r="C1" t="s">
        <v>85</v>
      </c>
      <c r="E1" t="s">
        <v>86</v>
      </c>
      <c r="F1" t="s">
        <v>87</v>
      </c>
      <c r="G1" t="s">
        <v>88</v>
      </c>
      <c r="H1" t="s">
        <v>89</v>
      </c>
      <c r="I1" t="s">
        <v>90</v>
      </c>
      <c r="J1" t="s">
        <v>91</v>
      </c>
      <c r="K1" t="s">
        <v>92</v>
      </c>
      <c r="M1" t="s">
        <v>93</v>
      </c>
    </row>
    <row r="2" spans="1:13" x14ac:dyDescent="0.25">
      <c r="A2" s="7">
        <v>20</v>
      </c>
      <c r="B2" s="3">
        <v>0.68300000000000005</v>
      </c>
      <c r="C2" s="3">
        <v>0.78800000000000003</v>
      </c>
      <c r="D2" s="4"/>
      <c r="E2" s="5">
        <v>0.98899999999999999</v>
      </c>
      <c r="F2" s="5">
        <v>0.997</v>
      </c>
      <c r="G2" s="5">
        <v>0.92200000000000004</v>
      </c>
      <c r="H2" s="5">
        <v>0.98599999999999999</v>
      </c>
      <c r="I2" s="5">
        <v>0.74199999999999999</v>
      </c>
      <c r="J2" s="5">
        <v>0.98399999999999999</v>
      </c>
      <c r="K2" s="5">
        <v>0.70099999999999996</v>
      </c>
      <c r="L2" s="4"/>
      <c r="M2" t="s">
        <v>94</v>
      </c>
    </row>
    <row r="3" spans="1:13" x14ac:dyDescent="0.25">
      <c r="A3" s="7">
        <v>20.100000000000001</v>
      </c>
      <c r="B3" s="3">
        <v>0.68300000000000005</v>
      </c>
      <c r="C3" s="3">
        <v>0.78800000000000003</v>
      </c>
      <c r="D3" s="4"/>
      <c r="E3" s="5">
        <v>0.98899999999999999</v>
      </c>
      <c r="F3" s="5">
        <v>0.997</v>
      </c>
      <c r="G3" s="5">
        <v>0.92200000000000004</v>
      </c>
      <c r="H3" s="5">
        <v>0.98599999999999999</v>
      </c>
      <c r="I3" s="5">
        <v>0.74199999999999999</v>
      </c>
      <c r="J3" s="5">
        <v>0.98399999999999999</v>
      </c>
      <c r="K3" s="5">
        <v>0.70099999999999996</v>
      </c>
      <c r="L3" s="4"/>
      <c r="M3" t="s">
        <v>95</v>
      </c>
    </row>
    <row r="4" spans="1:13" x14ac:dyDescent="0.25">
      <c r="A4" s="7">
        <v>20.2</v>
      </c>
      <c r="B4" s="3">
        <v>0.68300000000000005</v>
      </c>
      <c r="C4" s="3">
        <v>0.78800000000000003</v>
      </c>
      <c r="D4" s="4"/>
      <c r="E4" s="5">
        <v>0.98899999999999999</v>
      </c>
      <c r="F4" s="5">
        <v>0.997</v>
      </c>
      <c r="G4" s="5">
        <v>0.92200000000000004</v>
      </c>
      <c r="H4" s="5">
        <v>0.98599999999999999</v>
      </c>
      <c r="I4" s="5">
        <v>0.74199999999999999</v>
      </c>
      <c r="J4" s="5">
        <v>0.98399999999999999</v>
      </c>
      <c r="K4" s="5">
        <v>0.70099999999999996</v>
      </c>
      <c r="L4" s="4"/>
      <c r="M4" t="s">
        <v>96</v>
      </c>
    </row>
    <row r="5" spans="1:13" x14ac:dyDescent="0.25">
      <c r="A5" s="7">
        <v>20.3</v>
      </c>
      <c r="B5" s="3">
        <v>0.68300000000000005</v>
      </c>
      <c r="C5" s="3">
        <v>0.78800000000000003</v>
      </c>
      <c r="D5" s="4"/>
      <c r="E5" s="5">
        <v>0.98899999999999999</v>
      </c>
      <c r="F5" s="5">
        <v>0.997</v>
      </c>
      <c r="G5" s="5">
        <v>0.92200000000000004</v>
      </c>
      <c r="H5" s="5">
        <v>0.98599999999999999</v>
      </c>
      <c r="I5" s="5">
        <v>0.74199999999999999</v>
      </c>
      <c r="J5" s="5">
        <v>0.98399999999999999</v>
      </c>
      <c r="K5" s="5">
        <v>0.70099999999999996</v>
      </c>
      <c r="L5" s="4"/>
      <c r="M5" t="s">
        <v>97</v>
      </c>
    </row>
    <row r="6" spans="1:13" x14ac:dyDescent="0.25">
      <c r="A6" s="7">
        <v>20.399999999999999</v>
      </c>
      <c r="B6" s="3">
        <v>0.68300000000000005</v>
      </c>
      <c r="C6" s="3">
        <v>0.78800000000000003</v>
      </c>
      <c r="D6" s="4"/>
      <c r="E6" s="5">
        <v>0.98899999999999999</v>
      </c>
      <c r="F6" s="5">
        <v>0.997</v>
      </c>
      <c r="G6" s="5">
        <v>0.92200000000000004</v>
      </c>
      <c r="H6" s="5">
        <v>0.98599999999999999</v>
      </c>
      <c r="I6" s="5">
        <v>0.74199999999999999</v>
      </c>
      <c r="J6" s="5">
        <v>0.98399999999999999</v>
      </c>
      <c r="K6" s="5">
        <v>0.70099999999999996</v>
      </c>
      <c r="L6" s="4"/>
      <c r="M6" t="s">
        <v>98</v>
      </c>
    </row>
    <row r="7" spans="1:13" x14ac:dyDescent="0.25">
      <c r="A7" s="7">
        <v>20.5</v>
      </c>
      <c r="B7" s="3">
        <v>0.68300000000000005</v>
      </c>
      <c r="C7" s="3">
        <v>0.78800000000000003</v>
      </c>
      <c r="D7" s="4"/>
      <c r="E7" s="5">
        <v>0.98899999999999999</v>
      </c>
      <c r="F7" s="5">
        <v>0.997</v>
      </c>
      <c r="G7" s="5">
        <v>0.92200000000000004</v>
      </c>
      <c r="H7" s="5">
        <v>0.98599999999999999</v>
      </c>
      <c r="I7" s="5">
        <v>0.74199999999999999</v>
      </c>
      <c r="J7" s="5">
        <v>0.98399999999999999</v>
      </c>
      <c r="K7" s="5">
        <v>0.70099999999999996</v>
      </c>
      <c r="L7" s="4"/>
      <c r="M7" t="s">
        <v>99</v>
      </c>
    </row>
    <row r="8" spans="1:13" x14ac:dyDescent="0.25">
      <c r="A8" s="7">
        <v>20.6</v>
      </c>
      <c r="B8" s="3">
        <v>0.68300000000000005</v>
      </c>
      <c r="C8" s="3">
        <v>0.78800000000000003</v>
      </c>
      <c r="D8" s="4"/>
      <c r="E8" s="5">
        <v>0.98899999999999999</v>
      </c>
      <c r="F8" s="5">
        <v>0.997</v>
      </c>
      <c r="G8" s="5">
        <v>0.92200000000000004</v>
      </c>
      <c r="H8" s="5">
        <v>0.98599999999999999</v>
      </c>
      <c r="I8" s="5">
        <v>0.74199999999999999</v>
      </c>
      <c r="J8" s="5">
        <v>0.98399999999999999</v>
      </c>
      <c r="K8" s="5">
        <v>0.70099999999999996</v>
      </c>
      <c r="L8" s="4"/>
      <c r="M8" t="s">
        <v>100</v>
      </c>
    </row>
    <row r="9" spans="1:13" x14ac:dyDescent="0.25">
      <c r="A9" s="7">
        <v>20.7</v>
      </c>
      <c r="B9" s="3">
        <v>0.68300000000000005</v>
      </c>
      <c r="C9" s="3">
        <v>0.78800000000000003</v>
      </c>
      <c r="D9" s="4"/>
      <c r="E9" s="5">
        <v>0.98899999999999999</v>
      </c>
      <c r="F9" s="5">
        <v>0.997</v>
      </c>
      <c r="G9" s="5">
        <v>0.92200000000000004</v>
      </c>
      <c r="H9" s="5">
        <v>0.98599999999999999</v>
      </c>
      <c r="I9" s="5">
        <v>0.74199999999999999</v>
      </c>
      <c r="J9" s="5">
        <v>0.98399999999999999</v>
      </c>
      <c r="K9" s="5">
        <v>0.70099999999999996</v>
      </c>
      <c r="L9" s="4"/>
    </row>
    <row r="10" spans="1:13" x14ac:dyDescent="0.25">
      <c r="A10" s="7">
        <v>20.8</v>
      </c>
      <c r="B10" s="3">
        <v>0.68300000000000005</v>
      </c>
      <c r="C10" s="3">
        <v>0.78800000000000003</v>
      </c>
      <c r="D10" s="4"/>
      <c r="E10" s="5">
        <v>0.98899999999999999</v>
      </c>
      <c r="F10" s="5">
        <v>0.997</v>
      </c>
      <c r="G10" s="5">
        <v>0.92200000000000004</v>
      </c>
      <c r="H10" s="5">
        <v>0.98599999999999999</v>
      </c>
      <c r="I10" s="5">
        <v>0.74199999999999999</v>
      </c>
      <c r="J10" s="5">
        <v>0.98399999999999999</v>
      </c>
      <c r="K10" s="5">
        <v>0.70099999999999996</v>
      </c>
      <c r="L10" s="4"/>
    </row>
    <row r="11" spans="1:13" x14ac:dyDescent="0.25">
      <c r="A11" s="7">
        <v>20.9</v>
      </c>
      <c r="B11" s="3">
        <v>0.68300000000000005</v>
      </c>
      <c r="C11" s="3">
        <v>0.78800000000000003</v>
      </c>
      <c r="D11" s="4"/>
      <c r="E11" s="5">
        <v>0.98899999999999999</v>
      </c>
      <c r="F11" s="5">
        <v>0.997</v>
      </c>
      <c r="G11" s="5">
        <v>0.92200000000000004</v>
      </c>
      <c r="H11" s="5">
        <v>0.98599999999999999</v>
      </c>
      <c r="I11" s="5">
        <v>0.74199999999999999</v>
      </c>
      <c r="J11" s="5">
        <v>0.98399999999999999</v>
      </c>
      <c r="K11" s="5">
        <v>0.70099999999999996</v>
      </c>
      <c r="L11" s="4"/>
    </row>
    <row r="12" spans="1:13" x14ac:dyDescent="0.25">
      <c r="A12" s="6">
        <v>21</v>
      </c>
      <c r="B12" s="1">
        <v>0.65</v>
      </c>
      <c r="C12" s="1">
        <v>0.751</v>
      </c>
      <c r="E12" s="2">
        <v>0.98799999999999999</v>
      </c>
      <c r="F12" s="64">
        <v>0.997</v>
      </c>
      <c r="G12" s="64">
        <v>0.90400000000000003</v>
      </c>
      <c r="H12" s="65">
        <v>0.98899999999999999</v>
      </c>
      <c r="I12" s="65">
        <v>0.71199999999999997</v>
      </c>
      <c r="J12" s="66">
        <v>0.97799999999999998</v>
      </c>
      <c r="K12" s="66">
        <v>0.63600000000000001</v>
      </c>
    </row>
    <row r="13" spans="1:13" x14ac:dyDescent="0.25">
      <c r="A13" s="6">
        <v>21.1</v>
      </c>
      <c r="B13" s="1">
        <v>0.65</v>
      </c>
      <c r="C13" s="1">
        <v>0.751</v>
      </c>
      <c r="E13" s="2">
        <v>0.98799999999999999</v>
      </c>
      <c r="F13" s="64">
        <v>0.997</v>
      </c>
      <c r="G13" s="64">
        <v>0.90400000000000003</v>
      </c>
      <c r="H13" s="65">
        <v>0.98899999999999999</v>
      </c>
      <c r="I13" s="65">
        <v>0.71199999999999997</v>
      </c>
      <c r="J13" s="66">
        <v>0.97799999999999998</v>
      </c>
      <c r="K13" s="66">
        <v>0.63600000000000001</v>
      </c>
    </row>
    <row r="14" spans="1:13" x14ac:dyDescent="0.25">
      <c r="A14" s="6">
        <v>21.2</v>
      </c>
      <c r="B14" s="1">
        <v>0.65</v>
      </c>
      <c r="C14" s="1">
        <v>0.751</v>
      </c>
      <c r="E14" s="2">
        <v>0.98799999999999999</v>
      </c>
      <c r="F14" s="64">
        <v>0.997</v>
      </c>
      <c r="G14" s="64">
        <v>0.90400000000000003</v>
      </c>
      <c r="H14" s="65">
        <v>0.98899999999999999</v>
      </c>
      <c r="I14" s="65">
        <v>0.71199999999999997</v>
      </c>
      <c r="J14" s="66">
        <v>0.97799999999999998</v>
      </c>
      <c r="K14" s="66">
        <v>0.63600000000000001</v>
      </c>
    </row>
    <row r="15" spans="1:13" x14ac:dyDescent="0.25">
      <c r="A15" s="6">
        <v>21.3</v>
      </c>
      <c r="B15" s="1">
        <v>0.65</v>
      </c>
      <c r="C15" s="1">
        <v>0.751</v>
      </c>
      <c r="E15" s="2">
        <v>0.98799999999999999</v>
      </c>
      <c r="F15" s="64">
        <v>0.997</v>
      </c>
      <c r="G15" s="64">
        <v>0.90400000000000003</v>
      </c>
      <c r="H15" s="65">
        <v>0.98899999999999999</v>
      </c>
      <c r="I15" s="65">
        <v>0.71199999999999997</v>
      </c>
      <c r="J15" s="66">
        <v>0.97799999999999998</v>
      </c>
      <c r="K15" s="66">
        <v>0.63600000000000001</v>
      </c>
    </row>
    <row r="16" spans="1:13" x14ac:dyDescent="0.25">
      <c r="A16" s="6">
        <v>21.4</v>
      </c>
      <c r="B16" s="1">
        <v>0.65</v>
      </c>
      <c r="C16" s="1">
        <v>0.751</v>
      </c>
      <c r="E16" s="2">
        <v>0.98799999999999999</v>
      </c>
      <c r="F16" s="64">
        <v>0.997</v>
      </c>
      <c r="G16" s="64">
        <v>0.90400000000000003</v>
      </c>
      <c r="H16" s="65">
        <v>0.98899999999999999</v>
      </c>
      <c r="I16" s="65">
        <v>0.71199999999999997</v>
      </c>
      <c r="J16" s="66">
        <v>0.97799999999999998</v>
      </c>
      <c r="K16" s="66">
        <v>0.63600000000000001</v>
      </c>
    </row>
    <row r="17" spans="1:12" x14ac:dyDescent="0.25">
      <c r="A17" s="6">
        <v>21.5</v>
      </c>
      <c r="B17" s="1">
        <v>0.65</v>
      </c>
      <c r="C17" s="1">
        <v>0.751</v>
      </c>
      <c r="E17" s="2">
        <v>0.98799999999999999</v>
      </c>
      <c r="F17" s="64">
        <v>0.997</v>
      </c>
      <c r="G17" s="64">
        <v>0.90400000000000003</v>
      </c>
      <c r="H17" s="65">
        <v>0.98899999999999999</v>
      </c>
      <c r="I17" s="65">
        <v>0.71199999999999997</v>
      </c>
      <c r="J17" s="66">
        <v>0.97799999999999998</v>
      </c>
      <c r="K17" s="66">
        <v>0.63600000000000001</v>
      </c>
    </row>
    <row r="18" spans="1:12" x14ac:dyDescent="0.25">
      <c r="A18" s="6">
        <v>21.6</v>
      </c>
      <c r="B18" s="1">
        <v>0.65</v>
      </c>
      <c r="C18" s="1">
        <v>0.751</v>
      </c>
      <c r="E18" s="2">
        <v>0.98799999999999999</v>
      </c>
      <c r="F18" s="64">
        <v>0.997</v>
      </c>
      <c r="G18" s="64">
        <v>0.90400000000000003</v>
      </c>
      <c r="H18" s="65">
        <v>0.98899999999999999</v>
      </c>
      <c r="I18" s="65">
        <v>0.71199999999999997</v>
      </c>
      <c r="J18" s="66">
        <v>0.97799999999999998</v>
      </c>
      <c r="K18" s="66">
        <v>0.63600000000000001</v>
      </c>
    </row>
    <row r="19" spans="1:12" x14ac:dyDescent="0.25">
      <c r="A19" s="6">
        <v>21.7</v>
      </c>
      <c r="B19" s="1">
        <v>0.65</v>
      </c>
      <c r="C19" s="1">
        <v>0.751</v>
      </c>
      <c r="E19" s="2">
        <v>0.98799999999999999</v>
      </c>
      <c r="F19" s="64">
        <v>0.997</v>
      </c>
      <c r="G19" s="64">
        <v>0.90400000000000003</v>
      </c>
      <c r="H19" s="65">
        <v>0.98899999999999999</v>
      </c>
      <c r="I19" s="65">
        <v>0.71199999999999997</v>
      </c>
      <c r="J19" s="66">
        <v>0.97799999999999998</v>
      </c>
      <c r="K19" s="66">
        <v>0.63600000000000001</v>
      </c>
    </row>
    <row r="20" spans="1:12" x14ac:dyDescent="0.25">
      <c r="A20" s="6">
        <v>21.8</v>
      </c>
      <c r="B20" s="1">
        <v>0.65</v>
      </c>
      <c r="C20" s="1">
        <v>0.751</v>
      </c>
      <c r="E20" s="2">
        <v>0.98799999999999999</v>
      </c>
      <c r="F20" s="64">
        <v>0.997</v>
      </c>
      <c r="G20" s="64">
        <v>0.90400000000000003</v>
      </c>
      <c r="H20" s="65">
        <v>0.98899999999999999</v>
      </c>
      <c r="I20" s="65">
        <v>0.71199999999999997</v>
      </c>
      <c r="J20" s="66">
        <v>0.97799999999999998</v>
      </c>
      <c r="K20" s="66">
        <v>0.63600000000000001</v>
      </c>
    </row>
    <row r="21" spans="1:12" x14ac:dyDescent="0.25">
      <c r="A21" s="6">
        <v>21.9</v>
      </c>
      <c r="B21" s="1">
        <v>0.65</v>
      </c>
      <c r="C21" s="1">
        <v>0.751</v>
      </c>
      <c r="E21" s="2">
        <v>0.98799999999999999</v>
      </c>
      <c r="F21" s="64">
        <v>0.997</v>
      </c>
      <c r="G21" s="64">
        <v>0.90400000000000003</v>
      </c>
      <c r="H21" s="65">
        <v>0.98899999999999999</v>
      </c>
      <c r="I21" s="65">
        <v>0.71199999999999997</v>
      </c>
      <c r="J21" s="66">
        <v>0.97799999999999998</v>
      </c>
      <c r="K21" s="66">
        <v>0.63600000000000001</v>
      </c>
    </row>
    <row r="22" spans="1:12" x14ac:dyDescent="0.25">
      <c r="A22" s="7">
        <v>22</v>
      </c>
      <c r="B22" s="3">
        <v>0.61899999999999999</v>
      </c>
      <c r="C22" s="3">
        <v>0.72499999999999998</v>
      </c>
      <c r="D22" s="4"/>
      <c r="E22" s="5">
        <v>0.98099999999999998</v>
      </c>
      <c r="F22" s="5">
        <v>0.996</v>
      </c>
      <c r="G22" s="5">
        <v>0.89100000000000001</v>
      </c>
      <c r="H22" s="5">
        <v>0.98299999999999998</v>
      </c>
      <c r="I22" s="5">
        <v>0.68300000000000005</v>
      </c>
      <c r="J22" s="5">
        <v>0.96499999999999997</v>
      </c>
      <c r="K22" s="5">
        <v>0.60099999999999998</v>
      </c>
      <c r="L22" s="4"/>
    </row>
    <row r="23" spans="1:12" x14ac:dyDescent="0.25">
      <c r="A23" s="7">
        <v>22.1</v>
      </c>
      <c r="B23" s="3">
        <v>0.61899999999999999</v>
      </c>
      <c r="C23" s="3">
        <v>0.72499999999999998</v>
      </c>
      <c r="D23" s="4"/>
      <c r="E23" s="5">
        <v>0.98099999999999998</v>
      </c>
      <c r="F23" s="5">
        <v>0.996</v>
      </c>
      <c r="G23" s="5">
        <v>0.89100000000000001</v>
      </c>
      <c r="H23" s="5">
        <v>0.98299999999999998</v>
      </c>
      <c r="I23" s="5">
        <v>0.68300000000000005</v>
      </c>
      <c r="J23" s="5">
        <v>0.96499999999999997</v>
      </c>
      <c r="K23" s="5">
        <v>0.60099999999999998</v>
      </c>
      <c r="L23" s="4"/>
    </row>
    <row r="24" spans="1:12" x14ac:dyDescent="0.25">
      <c r="A24" s="7">
        <v>22.2</v>
      </c>
      <c r="B24" s="3">
        <v>0.61899999999999999</v>
      </c>
      <c r="C24" s="3">
        <v>0.72499999999999998</v>
      </c>
      <c r="D24" s="4"/>
      <c r="E24" s="5">
        <v>0.98099999999999998</v>
      </c>
      <c r="F24" s="5">
        <v>0.996</v>
      </c>
      <c r="G24" s="5">
        <v>0.89100000000000001</v>
      </c>
      <c r="H24" s="5">
        <v>0.98299999999999998</v>
      </c>
      <c r="I24" s="5">
        <v>0.68300000000000005</v>
      </c>
      <c r="J24" s="5">
        <v>0.96499999999999997</v>
      </c>
      <c r="K24" s="5">
        <v>0.60099999999999998</v>
      </c>
      <c r="L24" s="4"/>
    </row>
    <row r="25" spans="1:12" x14ac:dyDescent="0.25">
      <c r="A25" s="7">
        <v>22.3</v>
      </c>
      <c r="B25" s="3">
        <v>0.61899999999999999</v>
      </c>
      <c r="C25" s="3">
        <v>0.72499999999999998</v>
      </c>
      <c r="D25" s="4"/>
      <c r="E25" s="5">
        <v>0.98099999999999998</v>
      </c>
      <c r="F25" s="5">
        <v>0.996</v>
      </c>
      <c r="G25" s="5">
        <v>0.89100000000000001</v>
      </c>
      <c r="H25" s="5">
        <v>0.98299999999999998</v>
      </c>
      <c r="I25" s="5">
        <v>0.68300000000000005</v>
      </c>
      <c r="J25" s="5">
        <v>0.96499999999999997</v>
      </c>
      <c r="K25" s="5">
        <v>0.60099999999999998</v>
      </c>
      <c r="L25" s="4"/>
    </row>
    <row r="26" spans="1:12" x14ac:dyDescent="0.25">
      <c r="A26" s="7">
        <v>22.4</v>
      </c>
      <c r="B26" s="3">
        <v>0.61899999999999999</v>
      </c>
      <c r="C26" s="3">
        <v>0.72499999999999998</v>
      </c>
      <c r="D26" s="4"/>
      <c r="E26" s="5">
        <v>0.98099999999999998</v>
      </c>
      <c r="F26" s="5">
        <v>0.996</v>
      </c>
      <c r="G26" s="5">
        <v>0.89100000000000001</v>
      </c>
      <c r="H26" s="5">
        <v>0.98299999999999998</v>
      </c>
      <c r="I26" s="5">
        <v>0.68300000000000005</v>
      </c>
      <c r="J26" s="5">
        <v>0.96499999999999997</v>
      </c>
      <c r="K26" s="5">
        <v>0.60099999999999998</v>
      </c>
      <c r="L26" s="4"/>
    </row>
    <row r="27" spans="1:12" x14ac:dyDescent="0.25">
      <c r="A27" s="7">
        <v>22.5</v>
      </c>
      <c r="B27" s="3">
        <v>0.61899999999999999</v>
      </c>
      <c r="C27" s="3">
        <v>0.72499999999999998</v>
      </c>
      <c r="D27" s="4"/>
      <c r="E27" s="5">
        <v>0.98099999999999998</v>
      </c>
      <c r="F27" s="5">
        <v>0.996</v>
      </c>
      <c r="G27" s="5">
        <v>0.89100000000000001</v>
      </c>
      <c r="H27" s="5">
        <v>0.98299999999999998</v>
      </c>
      <c r="I27" s="5">
        <v>0.68300000000000005</v>
      </c>
      <c r="J27" s="5">
        <v>0.96499999999999997</v>
      </c>
      <c r="K27" s="5">
        <v>0.60099999999999998</v>
      </c>
      <c r="L27" s="4"/>
    </row>
    <row r="28" spans="1:12" x14ac:dyDescent="0.25">
      <c r="A28" s="7">
        <v>22.6</v>
      </c>
      <c r="B28" s="3">
        <v>0.61899999999999999</v>
      </c>
      <c r="C28" s="3">
        <v>0.72499999999999998</v>
      </c>
      <c r="D28" s="4"/>
      <c r="E28" s="5">
        <v>0.98099999999999998</v>
      </c>
      <c r="F28" s="5">
        <v>0.996</v>
      </c>
      <c r="G28" s="5">
        <v>0.89100000000000001</v>
      </c>
      <c r="H28" s="5">
        <v>0.98299999999999998</v>
      </c>
      <c r="I28" s="5">
        <v>0.68300000000000005</v>
      </c>
      <c r="J28" s="5">
        <v>0.96499999999999997</v>
      </c>
      <c r="K28" s="5">
        <v>0.60099999999999998</v>
      </c>
      <c r="L28" s="4"/>
    </row>
    <row r="29" spans="1:12" x14ac:dyDescent="0.25">
      <c r="A29" s="7">
        <v>22.7</v>
      </c>
      <c r="B29" s="3">
        <v>0.61899999999999999</v>
      </c>
      <c r="C29" s="3">
        <v>0.72499999999999998</v>
      </c>
      <c r="D29" s="4"/>
      <c r="E29" s="5">
        <v>0.98099999999999998</v>
      </c>
      <c r="F29" s="5">
        <v>0.996</v>
      </c>
      <c r="G29" s="5">
        <v>0.89100000000000001</v>
      </c>
      <c r="H29" s="5">
        <v>0.98299999999999998</v>
      </c>
      <c r="I29" s="5">
        <v>0.68300000000000005</v>
      </c>
      <c r="J29" s="5">
        <v>0.96499999999999997</v>
      </c>
      <c r="K29" s="5">
        <v>0.60099999999999998</v>
      </c>
      <c r="L29" s="4"/>
    </row>
    <row r="30" spans="1:12" x14ac:dyDescent="0.25">
      <c r="A30" s="7">
        <v>22.8</v>
      </c>
      <c r="B30" s="3">
        <v>0.61899999999999999</v>
      </c>
      <c r="C30" s="3">
        <v>0.72499999999999998</v>
      </c>
      <c r="D30" s="4"/>
      <c r="E30" s="5">
        <v>0.98099999999999998</v>
      </c>
      <c r="F30" s="5">
        <v>0.996</v>
      </c>
      <c r="G30" s="5">
        <v>0.89100000000000001</v>
      </c>
      <c r="H30" s="5">
        <v>0.98299999999999998</v>
      </c>
      <c r="I30" s="5">
        <v>0.68300000000000005</v>
      </c>
      <c r="J30" s="5">
        <v>0.96499999999999997</v>
      </c>
      <c r="K30" s="5">
        <v>0.60099999999999998</v>
      </c>
      <c r="L30" s="4"/>
    </row>
    <row r="31" spans="1:12" x14ac:dyDescent="0.25">
      <c r="A31" s="7">
        <v>22.9</v>
      </c>
      <c r="B31" s="3">
        <v>0.61899999999999999</v>
      </c>
      <c r="C31" s="3">
        <v>0.72499999999999998</v>
      </c>
      <c r="D31" s="4"/>
      <c r="E31" s="5">
        <v>0.98099999999999998</v>
      </c>
      <c r="F31" s="5">
        <v>0.996</v>
      </c>
      <c r="G31" s="5">
        <v>0.89100000000000001</v>
      </c>
      <c r="H31" s="5">
        <v>0.98299999999999998</v>
      </c>
      <c r="I31" s="5">
        <v>0.68300000000000005</v>
      </c>
      <c r="J31" s="5">
        <v>0.96499999999999997</v>
      </c>
      <c r="K31" s="5">
        <v>0.60099999999999998</v>
      </c>
      <c r="L31" s="4"/>
    </row>
    <row r="32" spans="1:12" x14ac:dyDescent="0.25">
      <c r="A32" s="6">
        <v>23</v>
      </c>
      <c r="B32" s="1">
        <v>0.58899999999999997</v>
      </c>
      <c r="C32" s="1">
        <v>0.68300000000000005</v>
      </c>
      <c r="E32" s="2">
        <v>0.97799999999999998</v>
      </c>
      <c r="F32" s="64">
        <v>0.996</v>
      </c>
      <c r="G32" s="2">
        <v>0.85899999999999999</v>
      </c>
      <c r="H32" s="65">
        <v>0.97899999999999998</v>
      </c>
      <c r="I32" s="65">
        <v>0.64</v>
      </c>
      <c r="J32" s="66">
        <v>0.95899999999999996</v>
      </c>
      <c r="K32" s="66">
        <v>0.54900000000000004</v>
      </c>
    </row>
    <row r="33" spans="1:12" x14ac:dyDescent="0.25">
      <c r="A33" s="6">
        <v>23.1</v>
      </c>
      <c r="B33" s="1">
        <v>0.58899999999999997</v>
      </c>
      <c r="C33" s="1">
        <v>0.68300000000000005</v>
      </c>
      <c r="E33" s="2">
        <v>0.97799999999999998</v>
      </c>
      <c r="F33" s="64">
        <v>0.996</v>
      </c>
      <c r="G33" s="2">
        <v>0.85899999999999999</v>
      </c>
      <c r="H33" s="65">
        <v>0.97899999999999998</v>
      </c>
      <c r="I33" s="65">
        <v>0.64</v>
      </c>
      <c r="J33" s="66">
        <v>0.95899999999999996</v>
      </c>
      <c r="K33" s="66">
        <v>0.54900000000000004</v>
      </c>
    </row>
    <row r="34" spans="1:12" x14ac:dyDescent="0.25">
      <c r="A34" s="6">
        <v>23.2</v>
      </c>
      <c r="B34" s="1">
        <v>0.58899999999999997</v>
      </c>
      <c r="C34" s="1">
        <v>0.68300000000000005</v>
      </c>
      <c r="E34" s="2">
        <v>0.97799999999999998</v>
      </c>
      <c r="F34" s="64">
        <v>0.996</v>
      </c>
      <c r="G34" s="2">
        <v>0.85899999999999999</v>
      </c>
      <c r="H34" s="65">
        <v>0.97899999999999998</v>
      </c>
      <c r="I34" s="65">
        <v>0.64</v>
      </c>
      <c r="J34" s="66">
        <v>0.95899999999999996</v>
      </c>
      <c r="K34" s="66">
        <v>0.54900000000000004</v>
      </c>
    </row>
    <row r="35" spans="1:12" x14ac:dyDescent="0.25">
      <c r="A35" s="6">
        <v>23.3</v>
      </c>
      <c r="B35" s="1">
        <v>0.58899999999999997</v>
      </c>
      <c r="C35" s="1">
        <v>0.68300000000000005</v>
      </c>
      <c r="E35" s="2">
        <v>0.97799999999999998</v>
      </c>
      <c r="F35" s="64">
        <v>0.996</v>
      </c>
      <c r="G35" s="2">
        <v>0.85899999999999999</v>
      </c>
      <c r="H35" s="65">
        <v>0.97899999999999998</v>
      </c>
      <c r="I35" s="65">
        <v>0.64</v>
      </c>
      <c r="J35" s="66">
        <v>0.95899999999999996</v>
      </c>
      <c r="K35" s="66">
        <v>0.54900000000000004</v>
      </c>
    </row>
    <row r="36" spans="1:12" x14ac:dyDescent="0.25">
      <c r="A36" s="6">
        <v>23.4</v>
      </c>
      <c r="B36" s="1">
        <v>0.58899999999999997</v>
      </c>
      <c r="C36" s="1">
        <v>0.68300000000000005</v>
      </c>
      <c r="E36" s="2">
        <v>0.97799999999999998</v>
      </c>
      <c r="F36" s="64">
        <v>0.996</v>
      </c>
      <c r="G36" s="2">
        <v>0.85899999999999999</v>
      </c>
      <c r="H36" s="65">
        <v>0.97899999999999998</v>
      </c>
      <c r="I36" s="65">
        <v>0.64</v>
      </c>
      <c r="J36" s="66">
        <v>0.95899999999999996</v>
      </c>
      <c r="K36" s="66">
        <v>0.54900000000000004</v>
      </c>
    </row>
    <row r="37" spans="1:12" x14ac:dyDescent="0.25">
      <c r="A37" s="6">
        <v>23.5</v>
      </c>
      <c r="B37" s="1">
        <v>0.58899999999999997</v>
      </c>
      <c r="C37" s="1">
        <v>0.68300000000000005</v>
      </c>
      <c r="E37" s="2">
        <v>0.97799999999999998</v>
      </c>
      <c r="F37" s="64">
        <v>0.996</v>
      </c>
      <c r="G37" s="2">
        <v>0.85899999999999999</v>
      </c>
      <c r="H37" s="65">
        <v>0.97899999999999998</v>
      </c>
      <c r="I37" s="65">
        <v>0.64</v>
      </c>
      <c r="J37" s="66">
        <v>0.95899999999999996</v>
      </c>
      <c r="K37" s="66">
        <v>0.54900000000000004</v>
      </c>
    </row>
    <row r="38" spans="1:12" x14ac:dyDescent="0.25">
      <c r="A38" s="6">
        <v>23.6</v>
      </c>
      <c r="B38" s="1">
        <v>0.58899999999999997</v>
      </c>
      <c r="C38" s="1">
        <v>0.68300000000000005</v>
      </c>
      <c r="E38" s="2">
        <v>0.97799999999999998</v>
      </c>
      <c r="F38" s="64">
        <v>0.996</v>
      </c>
      <c r="G38" s="2">
        <v>0.85899999999999999</v>
      </c>
      <c r="H38" s="65">
        <v>0.97899999999999998</v>
      </c>
      <c r="I38" s="65">
        <v>0.64</v>
      </c>
      <c r="J38" s="66">
        <v>0.95899999999999996</v>
      </c>
      <c r="K38" s="66">
        <v>0.54900000000000004</v>
      </c>
    </row>
    <row r="39" spans="1:12" x14ac:dyDescent="0.25">
      <c r="A39" s="6">
        <v>23.7</v>
      </c>
      <c r="B39" s="1">
        <v>0.58899999999999997</v>
      </c>
      <c r="C39" s="1">
        <v>0.68300000000000005</v>
      </c>
      <c r="E39" s="2">
        <v>0.97799999999999998</v>
      </c>
      <c r="F39" s="64">
        <v>0.996</v>
      </c>
      <c r="G39" s="2">
        <v>0.85899999999999999</v>
      </c>
      <c r="H39" s="65">
        <v>0.97899999999999998</v>
      </c>
      <c r="I39" s="65">
        <v>0.64</v>
      </c>
      <c r="J39" s="66">
        <v>0.95899999999999996</v>
      </c>
      <c r="K39" s="66">
        <v>0.54900000000000004</v>
      </c>
    </row>
    <row r="40" spans="1:12" x14ac:dyDescent="0.25">
      <c r="A40" s="6">
        <v>23.8</v>
      </c>
      <c r="B40" s="1">
        <v>0.58899999999999997</v>
      </c>
      <c r="C40" s="1">
        <v>0.68300000000000005</v>
      </c>
      <c r="E40" s="2">
        <v>0.97799999999999998</v>
      </c>
      <c r="F40" s="64">
        <v>0.996</v>
      </c>
      <c r="G40" s="2">
        <v>0.85899999999999999</v>
      </c>
      <c r="H40" s="65">
        <v>0.97899999999999998</v>
      </c>
      <c r="I40" s="65">
        <v>0.64</v>
      </c>
      <c r="J40" s="66">
        <v>0.95899999999999996</v>
      </c>
      <c r="K40" s="66">
        <v>0.54900000000000004</v>
      </c>
    </row>
    <row r="41" spans="1:12" x14ac:dyDescent="0.25">
      <c r="A41" s="6">
        <v>23.9</v>
      </c>
      <c r="B41" s="1">
        <v>0.58899999999999997</v>
      </c>
      <c r="C41" s="1">
        <v>0.68300000000000005</v>
      </c>
      <c r="E41" s="2">
        <v>0.97799999999999998</v>
      </c>
      <c r="F41" s="64">
        <v>0.996</v>
      </c>
      <c r="G41" s="2">
        <v>0.85899999999999999</v>
      </c>
      <c r="H41" s="65">
        <v>0.97899999999999998</v>
      </c>
      <c r="I41" s="65">
        <v>0.64</v>
      </c>
      <c r="J41" s="66">
        <v>0.95899999999999996</v>
      </c>
      <c r="K41" s="66">
        <v>0.54900000000000004</v>
      </c>
    </row>
    <row r="42" spans="1:12" x14ac:dyDescent="0.25">
      <c r="A42" s="7">
        <v>24</v>
      </c>
      <c r="B42" s="3">
        <v>0.56200000000000006</v>
      </c>
      <c r="C42" s="3">
        <v>0.66800000000000004</v>
      </c>
      <c r="D42" s="4"/>
      <c r="E42" s="5">
        <v>0.97499999999999998</v>
      </c>
      <c r="F42" s="5">
        <v>0.99399999999999999</v>
      </c>
      <c r="G42" s="5">
        <v>0.84299999999999997</v>
      </c>
      <c r="H42" s="5">
        <v>0.97699999999999998</v>
      </c>
      <c r="I42" s="5">
        <v>0.623</v>
      </c>
      <c r="J42" s="5">
        <v>0.95399999999999996</v>
      </c>
      <c r="K42" s="5">
        <v>0.53700000000000003</v>
      </c>
      <c r="L42" s="4"/>
    </row>
    <row r="43" spans="1:12" x14ac:dyDescent="0.25">
      <c r="A43" s="7">
        <v>24.1</v>
      </c>
      <c r="B43" s="3">
        <v>0.56200000000000006</v>
      </c>
      <c r="C43" s="3">
        <v>0.66800000000000004</v>
      </c>
      <c r="D43" s="4"/>
      <c r="E43" s="5">
        <v>0.97499999999999998</v>
      </c>
      <c r="F43" s="5">
        <v>0.99399999999999999</v>
      </c>
      <c r="G43" s="5">
        <v>0.84299999999999997</v>
      </c>
      <c r="H43" s="5">
        <v>0.97699999999999998</v>
      </c>
      <c r="I43" s="5">
        <v>0.623</v>
      </c>
      <c r="J43" s="5">
        <v>0.95399999999999996</v>
      </c>
      <c r="K43" s="5">
        <v>0.53700000000000003</v>
      </c>
      <c r="L43" s="4"/>
    </row>
    <row r="44" spans="1:12" x14ac:dyDescent="0.25">
      <c r="A44" s="7">
        <v>24.2</v>
      </c>
      <c r="B44" s="3">
        <v>0.56200000000000006</v>
      </c>
      <c r="C44" s="3">
        <v>0.66800000000000004</v>
      </c>
      <c r="D44" s="4"/>
      <c r="E44" s="5">
        <v>0.97499999999999998</v>
      </c>
      <c r="F44" s="5">
        <v>0.99399999999999999</v>
      </c>
      <c r="G44" s="5">
        <v>0.84299999999999997</v>
      </c>
      <c r="H44" s="5">
        <v>0.97699999999999998</v>
      </c>
      <c r="I44" s="5">
        <v>0.623</v>
      </c>
      <c r="J44" s="5">
        <v>0.95399999999999996</v>
      </c>
      <c r="K44" s="5">
        <v>0.53700000000000003</v>
      </c>
      <c r="L44" s="4"/>
    </row>
    <row r="45" spans="1:12" x14ac:dyDescent="0.25">
      <c r="A45" s="7">
        <v>24.3</v>
      </c>
      <c r="B45" s="3">
        <v>0.56200000000000006</v>
      </c>
      <c r="C45" s="3">
        <v>0.66800000000000004</v>
      </c>
      <c r="D45" s="4"/>
      <c r="E45" s="5">
        <v>0.97499999999999998</v>
      </c>
      <c r="F45" s="5">
        <v>0.99399999999999999</v>
      </c>
      <c r="G45" s="5">
        <v>0.84299999999999997</v>
      </c>
      <c r="H45" s="5">
        <v>0.97699999999999998</v>
      </c>
      <c r="I45" s="5">
        <v>0.623</v>
      </c>
      <c r="J45" s="5">
        <v>0.95399999999999996</v>
      </c>
      <c r="K45" s="5">
        <v>0.53700000000000003</v>
      </c>
      <c r="L45" s="4"/>
    </row>
    <row r="46" spans="1:12" x14ac:dyDescent="0.25">
      <c r="A46" s="7">
        <v>24.4</v>
      </c>
      <c r="B46" s="3">
        <v>0.56200000000000006</v>
      </c>
      <c r="C46" s="3">
        <v>0.66800000000000004</v>
      </c>
      <c r="D46" s="4"/>
      <c r="E46" s="5">
        <v>0.97499999999999998</v>
      </c>
      <c r="F46" s="5">
        <v>0.99399999999999999</v>
      </c>
      <c r="G46" s="5">
        <v>0.84299999999999997</v>
      </c>
      <c r="H46" s="5">
        <v>0.97699999999999998</v>
      </c>
      <c r="I46" s="5">
        <v>0.623</v>
      </c>
      <c r="J46" s="5">
        <v>0.95399999999999996</v>
      </c>
      <c r="K46" s="5">
        <v>0.53700000000000003</v>
      </c>
      <c r="L46" s="4"/>
    </row>
    <row r="47" spans="1:12" x14ac:dyDescent="0.25">
      <c r="A47" s="7">
        <v>24.5</v>
      </c>
      <c r="B47" s="3">
        <v>0.56200000000000006</v>
      </c>
      <c r="C47" s="3">
        <v>0.66800000000000004</v>
      </c>
      <c r="D47" s="4"/>
      <c r="E47" s="5">
        <v>0.97499999999999998</v>
      </c>
      <c r="F47" s="5">
        <v>0.99399999999999999</v>
      </c>
      <c r="G47" s="5">
        <v>0.84299999999999997</v>
      </c>
      <c r="H47" s="5">
        <v>0.97699999999999998</v>
      </c>
      <c r="I47" s="5">
        <v>0.623</v>
      </c>
      <c r="J47" s="5">
        <v>0.95399999999999996</v>
      </c>
      <c r="K47" s="5">
        <v>0.53700000000000003</v>
      </c>
      <c r="L47" s="4"/>
    </row>
    <row r="48" spans="1:12" x14ac:dyDescent="0.25">
      <c r="A48" s="7">
        <v>24.6</v>
      </c>
      <c r="B48" s="3">
        <v>0.56200000000000006</v>
      </c>
      <c r="C48" s="3">
        <v>0.66800000000000004</v>
      </c>
      <c r="D48" s="4"/>
      <c r="E48" s="5">
        <v>0.97499999999999998</v>
      </c>
      <c r="F48" s="5">
        <v>0.99399999999999999</v>
      </c>
      <c r="G48" s="5">
        <v>0.84299999999999997</v>
      </c>
      <c r="H48" s="5">
        <v>0.97699999999999998</v>
      </c>
      <c r="I48" s="5">
        <v>0.623</v>
      </c>
      <c r="J48" s="5">
        <v>0.95399999999999996</v>
      </c>
      <c r="K48" s="5">
        <v>0.53700000000000003</v>
      </c>
      <c r="L48" s="4"/>
    </row>
    <row r="49" spans="1:12" x14ac:dyDescent="0.25">
      <c r="A49" s="7">
        <v>24.7</v>
      </c>
      <c r="B49" s="3">
        <v>0.56200000000000006</v>
      </c>
      <c r="C49" s="3">
        <v>0.66800000000000004</v>
      </c>
      <c r="D49" s="4"/>
      <c r="E49" s="5">
        <v>0.97499999999999998</v>
      </c>
      <c r="F49" s="5">
        <v>0.99399999999999999</v>
      </c>
      <c r="G49" s="5">
        <v>0.84299999999999997</v>
      </c>
      <c r="H49" s="5">
        <v>0.97699999999999998</v>
      </c>
      <c r="I49" s="5">
        <v>0.623</v>
      </c>
      <c r="J49" s="5">
        <v>0.95399999999999996</v>
      </c>
      <c r="K49" s="5">
        <v>0.53700000000000003</v>
      </c>
      <c r="L49" s="4"/>
    </row>
    <row r="50" spans="1:12" x14ac:dyDescent="0.25">
      <c r="A50" s="7">
        <v>24.8</v>
      </c>
      <c r="B50" s="3">
        <v>0.56200000000000006</v>
      </c>
      <c r="C50" s="3">
        <v>0.66800000000000004</v>
      </c>
      <c r="D50" s="4"/>
      <c r="E50" s="5">
        <v>0.97499999999999998</v>
      </c>
      <c r="F50" s="5">
        <v>0.99399999999999999</v>
      </c>
      <c r="G50" s="5">
        <v>0.84299999999999997</v>
      </c>
      <c r="H50" s="5">
        <v>0.97699999999999998</v>
      </c>
      <c r="I50" s="5">
        <v>0.623</v>
      </c>
      <c r="J50" s="5">
        <v>0.95399999999999996</v>
      </c>
      <c r="K50" s="5">
        <v>0.53700000000000003</v>
      </c>
      <c r="L50" s="4"/>
    </row>
    <row r="51" spans="1:12" x14ac:dyDescent="0.25">
      <c r="A51" s="7">
        <v>24.9</v>
      </c>
      <c r="B51" s="3">
        <v>0.56200000000000006</v>
      </c>
      <c r="C51" s="3">
        <v>0.66800000000000004</v>
      </c>
      <c r="D51" s="4"/>
      <c r="E51" s="5">
        <v>0.97499999999999998</v>
      </c>
      <c r="F51" s="5">
        <v>0.99399999999999999</v>
      </c>
      <c r="G51" s="5">
        <v>0.84299999999999997</v>
      </c>
      <c r="H51" s="5">
        <v>0.97699999999999998</v>
      </c>
      <c r="I51" s="5">
        <v>0.623</v>
      </c>
      <c r="J51" s="5">
        <v>0.95399999999999996</v>
      </c>
      <c r="K51" s="5">
        <v>0.53700000000000003</v>
      </c>
      <c r="L51" s="4"/>
    </row>
    <row r="52" spans="1:12" x14ac:dyDescent="0.25">
      <c r="A52" s="6">
        <v>25</v>
      </c>
      <c r="B52" s="1">
        <v>0.53800000000000003</v>
      </c>
      <c r="C52" s="1">
        <v>0.64600000000000002</v>
      </c>
      <c r="E52" s="2">
        <v>0.97</v>
      </c>
      <c r="F52" s="64">
        <v>0.99199999999999999</v>
      </c>
      <c r="G52" s="2">
        <v>0.82</v>
      </c>
      <c r="H52" s="65">
        <v>0.97499999999999998</v>
      </c>
      <c r="I52" s="65">
        <v>0.61699999999999999</v>
      </c>
      <c r="J52" s="66">
        <v>0.94399999999999995</v>
      </c>
      <c r="K52" s="66">
        <v>0.502</v>
      </c>
    </row>
    <row r="53" spans="1:12" x14ac:dyDescent="0.25">
      <c r="A53" s="6">
        <v>25.1</v>
      </c>
      <c r="B53" s="1">
        <v>0.53800000000000003</v>
      </c>
      <c r="C53" s="1">
        <v>0.64600000000000002</v>
      </c>
      <c r="E53" s="2">
        <v>0.97</v>
      </c>
      <c r="F53" s="64">
        <v>0.99199999999999999</v>
      </c>
      <c r="G53" s="2">
        <v>0.82</v>
      </c>
      <c r="H53" s="65">
        <v>0.97499999999999998</v>
      </c>
      <c r="I53" s="65">
        <v>0.61699999999999999</v>
      </c>
      <c r="J53" s="66">
        <v>0.94399999999999995</v>
      </c>
      <c r="K53" s="66">
        <v>0.502</v>
      </c>
    </row>
    <row r="54" spans="1:12" x14ac:dyDescent="0.25">
      <c r="A54" s="6">
        <v>25.2</v>
      </c>
      <c r="B54" s="1">
        <v>0.53800000000000003</v>
      </c>
      <c r="C54" s="1">
        <v>0.64600000000000002</v>
      </c>
      <c r="E54" s="2">
        <v>0.97</v>
      </c>
      <c r="F54" s="64">
        <v>0.99199999999999999</v>
      </c>
      <c r="G54" s="2">
        <v>0.82</v>
      </c>
      <c r="H54" s="65">
        <v>0.97499999999999998</v>
      </c>
      <c r="I54" s="65">
        <v>0.61699999999999999</v>
      </c>
      <c r="J54" s="66">
        <v>0.94399999999999995</v>
      </c>
      <c r="K54" s="66">
        <v>0.502</v>
      </c>
    </row>
    <row r="55" spans="1:12" x14ac:dyDescent="0.25">
      <c r="A55" s="6">
        <v>25.3</v>
      </c>
      <c r="B55" s="1">
        <v>0.53800000000000003</v>
      </c>
      <c r="C55" s="1">
        <v>0.64600000000000002</v>
      </c>
      <c r="E55" s="2">
        <v>0.97</v>
      </c>
      <c r="F55" s="64">
        <v>0.99199999999999999</v>
      </c>
      <c r="G55" s="2">
        <v>0.82</v>
      </c>
      <c r="H55" s="65">
        <v>0.97499999999999998</v>
      </c>
      <c r="I55" s="65">
        <v>0.61699999999999999</v>
      </c>
      <c r="J55" s="66">
        <v>0.94399999999999995</v>
      </c>
      <c r="K55" s="66">
        <v>0.502</v>
      </c>
    </row>
    <row r="56" spans="1:12" x14ac:dyDescent="0.25">
      <c r="A56" s="6">
        <v>25.4</v>
      </c>
      <c r="B56" s="1">
        <v>0.53800000000000003</v>
      </c>
      <c r="C56" s="1">
        <v>0.64600000000000002</v>
      </c>
      <c r="E56" s="2">
        <v>0.97</v>
      </c>
      <c r="F56" s="64">
        <v>0.99199999999999999</v>
      </c>
      <c r="G56" s="2">
        <v>0.82</v>
      </c>
      <c r="H56" s="65">
        <v>0.97499999999999998</v>
      </c>
      <c r="I56" s="65">
        <v>0.61699999999999999</v>
      </c>
      <c r="J56" s="66">
        <v>0.94399999999999995</v>
      </c>
      <c r="K56" s="66">
        <v>0.502</v>
      </c>
    </row>
    <row r="57" spans="1:12" x14ac:dyDescent="0.25">
      <c r="A57" s="6">
        <v>25.5</v>
      </c>
      <c r="B57" s="1">
        <v>0.53800000000000003</v>
      </c>
      <c r="C57" s="1">
        <v>0.64600000000000002</v>
      </c>
      <c r="E57" s="2">
        <v>0.97</v>
      </c>
      <c r="F57" s="64">
        <v>0.99199999999999999</v>
      </c>
      <c r="G57" s="2">
        <v>0.82</v>
      </c>
      <c r="H57" s="65">
        <v>0.97499999999999998</v>
      </c>
      <c r="I57" s="65">
        <v>0.61699999999999999</v>
      </c>
      <c r="J57" s="66">
        <v>0.94399999999999995</v>
      </c>
      <c r="K57" s="66">
        <v>0.502</v>
      </c>
    </row>
    <row r="58" spans="1:12" x14ac:dyDescent="0.25">
      <c r="A58" s="6">
        <v>25.6</v>
      </c>
      <c r="B58" s="1">
        <v>0.53800000000000003</v>
      </c>
      <c r="C58" s="1">
        <v>0.64600000000000002</v>
      </c>
      <c r="E58" s="2">
        <v>0.97</v>
      </c>
      <c r="F58" s="64">
        <v>0.99199999999999999</v>
      </c>
      <c r="G58" s="2">
        <v>0.82</v>
      </c>
      <c r="H58" s="65">
        <v>0.97499999999999998</v>
      </c>
      <c r="I58" s="65">
        <v>0.61699999999999999</v>
      </c>
      <c r="J58" s="66">
        <v>0.94399999999999995</v>
      </c>
      <c r="K58" s="66">
        <v>0.502</v>
      </c>
    </row>
    <row r="59" spans="1:12" x14ac:dyDescent="0.25">
      <c r="A59" s="6">
        <v>25.7</v>
      </c>
      <c r="B59" s="1">
        <v>0.53800000000000003</v>
      </c>
      <c r="C59" s="1">
        <v>0.64600000000000002</v>
      </c>
      <c r="E59" s="2">
        <v>0.97</v>
      </c>
      <c r="F59" s="64">
        <v>0.99199999999999999</v>
      </c>
      <c r="G59" s="2">
        <v>0.82</v>
      </c>
      <c r="H59" s="65">
        <v>0.97499999999999998</v>
      </c>
      <c r="I59" s="65">
        <v>0.61699999999999999</v>
      </c>
      <c r="J59" s="66">
        <v>0.94399999999999995</v>
      </c>
      <c r="K59" s="66">
        <v>0.502</v>
      </c>
    </row>
    <row r="60" spans="1:12" x14ac:dyDescent="0.25">
      <c r="A60" s="6">
        <v>25.8</v>
      </c>
      <c r="B60" s="1">
        <v>0.53800000000000003</v>
      </c>
      <c r="C60" s="1">
        <v>0.64600000000000002</v>
      </c>
      <c r="E60" s="2">
        <v>0.97</v>
      </c>
      <c r="F60" s="64">
        <v>0.99199999999999999</v>
      </c>
      <c r="G60" s="2">
        <v>0.82</v>
      </c>
      <c r="H60" s="65">
        <v>0.97499999999999998</v>
      </c>
      <c r="I60" s="65">
        <v>0.61699999999999999</v>
      </c>
      <c r="J60" s="66">
        <v>0.94399999999999995</v>
      </c>
      <c r="K60" s="66">
        <v>0.502</v>
      </c>
    </row>
    <row r="61" spans="1:12" x14ac:dyDescent="0.25">
      <c r="A61" s="6">
        <v>25.9</v>
      </c>
      <c r="B61" s="1">
        <v>0.53800000000000003</v>
      </c>
      <c r="C61" s="1">
        <v>0.64600000000000002</v>
      </c>
      <c r="E61" s="2">
        <v>0.97</v>
      </c>
      <c r="F61" s="64">
        <v>0.99199999999999999</v>
      </c>
      <c r="G61" s="2">
        <v>0.82</v>
      </c>
      <c r="H61" s="65">
        <v>0.97499999999999998</v>
      </c>
      <c r="I61" s="65">
        <v>0.61699999999999999</v>
      </c>
      <c r="J61" s="66">
        <v>0.94399999999999995</v>
      </c>
      <c r="K61" s="66">
        <v>0.502</v>
      </c>
    </row>
    <row r="62" spans="1:12" x14ac:dyDescent="0.25">
      <c r="A62" s="7">
        <v>26</v>
      </c>
      <c r="B62" s="3">
        <v>0.51800000000000002</v>
      </c>
      <c r="C62" s="3">
        <v>0.621</v>
      </c>
      <c r="D62" s="4"/>
      <c r="E62" s="5">
        <v>0.96499999999999997</v>
      </c>
      <c r="F62" s="5">
        <v>0.99</v>
      </c>
      <c r="G62" s="5">
        <v>0.78800000000000003</v>
      </c>
      <c r="H62" s="5">
        <v>0.96899999999999997</v>
      </c>
      <c r="I62" s="5">
        <v>0.59199999999999997</v>
      </c>
      <c r="J62" s="5">
        <v>0.93700000000000006</v>
      </c>
      <c r="K62" s="5">
        <v>0.48299999999999998</v>
      </c>
      <c r="L62" s="4"/>
    </row>
    <row r="63" spans="1:12" x14ac:dyDescent="0.25">
      <c r="A63" s="7">
        <v>26.1</v>
      </c>
      <c r="B63" s="3">
        <v>0.51800000000000002</v>
      </c>
      <c r="C63" s="3">
        <v>0.621</v>
      </c>
      <c r="D63" s="4"/>
      <c r="E63" s="5">
        <v>0.96499999999999997</v>
      </c>
      <c r="F63" s="5">
        <v>0.99</v>
      </c>
      <c r="G63" s="5">
        <v>0.78800000000000003</v>
      </c>
      <c r="H63" s="5">
        <v>0.96899999999999997</v>
      </c>
      <c r="I63" s="5">
        <v>0.59199999999999997</v>
      </c>
      <c r="J63" s="5">
        <v>0.93700000000000006</v>
      </c>
      <c r="K63" s="5">
        <v>0.48299999999999998</v>
      </c>
      <c r="L63" s="4"/>
    </row>
    <row r="64" spans="1:12" x14ac:dyDescent="0.25">
      <c r="A64" s="7">
        <v>26.2</v>
      </c>
      <c r="B64" s="3">
        <v>0.51800000000000002</v>
      </c>
      <c r="C64" s="3">
        <v>0.621</v>
      </c>
      <c r="D64" s="4"/>
      <c r="E64" s="5">
        <v>0.96499999999999997</v>
      </c>
      <c r="F64" s="5">
        <v>0.99</v>
      </c>
      <c r="G64" s="5">
        <v>0.78800000000000003</v>
      </c>
      <c r="H64" s="5">
        <v>0.96899999999999997</v>
      </c>
      <c r="I64" s="5">
        <v>0.59199999999999997</v>
      </c>
      <c r="J64" s="5">
        <v>0.93700000000000006</v>
      </c>
      <c r="K64" s="5">
        <v>0.48299999999999998</v>
      </c>
      <c r="L64" s="4"/>
    </row>
    <row r="65" spans="1:12" x14ac:dyDescent="0.25">
      <c r="A65" s="7">
        <v>26.3</v>
      </c>
      <c r="B65" s="3">
        <v>0.51800000000000002</v>
      </c>
      <c r="C65" s="3">
        <v>0.621</v>
      </c>
      <c r="D65" s="4"/>
      <c r="E65" s="5">
        <v>0.96499999999999997</v>
      </c>
      <c r="F65" s="5">
        <v>0.99</v>
      </c>
      <c r="G65" s="5">
        <v>0.78800000000000003</v>
      </c>
      <c r="H65" s="5">
        <v>0.96899999999999997</v>
      </c>
      <c r="I65" s="5">
        <v>0.59199999999999997</v>
      </c>
      <c r="J65" s="5">
        <v>0.93700000000000006</v>
      </c>
      <c r="K65" s="5">
        <v>0.48299999999999998</v>
      </c>
      <c r="L65" s="4"/>
    </row>
    <row r="66" spans="1:12" x14ac:dyDescent="0.25">
      <c r="A66" s="7">
        <v>26.4</v>
      </c>
      <c r="B66" s="3">
        <v>0.51800000000000002</v>
      </c>
      <c r="C66" s="3">
        <v>0.621</v>
      </c>
      <c r="D66" s="4"/>
      <c r="E66" s="5">
        <v>0.96499999999999997</v>
      </c>
      <c r="F66" s="5">
        <v>0.99</v>
      </c>
      <c r="G66" s="5">
        <v>0.78800000000000003</v>
      </c>
      <c r="H66" s="5">
        <v>0.96899999999999997</v>
      </c>
      <c r="I66" s="5">
        <v>0.59199999999999997</v>
      </c>
      <c r="J66" s="5">
        <v>0.93700000000000006</v>
      </c>
      <c r="K66" s="5">
        <v>0.48299999999999998</v>
      </c>
      <c r="L66" s="4"/>
    </row>
    <row r="67" spans="1:12" x14ac:dyDescent="0.25">
      <c r="A67" s="7">
        <v>26.5</v>
      </c>
      <c r="B67" s="3">
        <v>0.51800000000000002</v>
      </c>
      <c r="C67" s="3">
        <v>0.621</v>
      </c>
      <c r="D67" s="4"/>
      <c r="E67" s="5">
        <v>0.96499999999999997</v>
      </c>
      <c r="F67" s="5">
        <v>0.99</v>
      </c>
      <c r="G67" s="5">
        <v>0.78800000000000003</v>
      </c>
      <c r="H67" s="5">
        <v>0.96899999999999997</v>
      </c>
      <c r="I67" s="5">
        <v>0.59199999999999997</v>
      </c>
      <c r="J67" s="5">
        <v>0.93700000000000006</v>
      </c>
      <c r="K67" s="5">
        <v>0.48299999999999998</v>
      </c>
      <c r="L67" s="4"/>
    </row>
    <row r="68" spans="1:12" x14ac:dyDescent="0.25">
      <c r="A68" s="7">
        <v>26.6</v>
      </c>
      <c r="B68" s="3">
        <v>0.51800000000000002</v>
      </c>
      <c r="C68" s="3">
        <v>0.621</v>
      </c>
      <c r="D68" s="4"/>
      <c r="E68" s="5">
        <v>0.96499999999999997</v>
      </c>
      <c r="F68" s="5">
        <v>0.99</v>
      </c>
      <c r="G68" s="5">
        <v>0.78800000000000003</v>
      </c>
      <c r="H68" s="5">
        <v>0.96899999999999997</v>
      </c>
      <c r="I68" s="5">
        <v>0.59199999999999997</v>
      </c>
      <c r="J68" s="5">
        <v>0.93700000000000006</v>
      </c>
      <c r="K68" s="5">
        <v>0.48299999999999998</v>
      </c>
      <c r="L68" s="4"/>
    </row>
    <row r="69" spans="1:12" x14ac:dyDescent="0.25">
      <c r="A69" s="7">
        <v>26.7</v>
      </c>
      <c r="B69" s="3">
        <v>0.51800000000000002</v>
      </c>
      <c r="C69" s="3">
        <v>0.621</v>
      </c>
      <c r="D69" s="4"/>
      <c r="E69" s="5">
        <v>0.96499999999999997</v>
      </c>
      <c r="F69" s="5">
        <v>0.99</v>
      </c>
      <c r="G69" s="5">
        <v>0.78800000000000003</v>
      </c>
      <c r="H69" s="5">
        <v>0.96899999999999997</v>
      </c>
      <c r="I69" s="5">
        <v>0.59199999999999997</v>
      </c>
      <c r="J69" s="5">
        <v>0.93700000000000006</v>
      </c>
      <c r="K69" s="5">
        <v>0.48299999999999998</v>
      </c>
      <c r="L69" s="4"/>
    </row>
    <row r="70" spans="1:12" x14ac:dyDescent="0.25">
      <c r="A70" s="7">
        <v>26.8</v>
      </c>
      <c r="B70" s="3">
        <v>0.51800000000000002</v>
      </c>
      <c r="C70" s="3">
        <v>0.621</v>
      </c>
      <c r="D70" s="4"/>
      <c r="E70" s="5">
        <v>0.96499999999999997</v>
      </c>
      <c r="F70" s="5">
        <v>0.99</v>
      </c>
      <c r="G70" s="5">
        <v>0.78800000000000003</v>
      </c>
      <c r="H70" s="5">
        <v>0.96899999999999997</v>
      </c>
      <c r="I70" s="5">
        <v>0.59199999999999997</v>
      </c>
      <c r="J70" s="5">
        <v>0.93700000000000006</v>
      </c>
      <c r="K70" s="5">
        <v>0.48299999999999998</v>
      </c>
      <c r="L70" s="4"/>
    </row>
    <row r="71" spans="1:12" x14ac:dyDescent="0.25">
      <c r="A71" s="7">
        <v>26.9</v>
      </c>
      <c r="B71" s="3">
        <v>0.51800000000000002</v>
      </c>
      <c r="C71" s="3">
        <v>0.621</v>
      </c>
      <c r="D71" s="4"/>
      <c r="E71" s="5">
        <v>0.96499999999999997</v>
      </c>
      <c r="F71" s="5">
        <v>0.99</v>
      </c>
      <c r="G71" s="5">
        <v>0.78800000000000003</v>
      </c>
      <c r="H71" s="5">
        <v>0.96899999999999997</v>
      </c>
      <c r="I71" s="5">
        <v>0.59199999999999997</v>
      </c>
      <c r="J71" s="5">
        <v>0.93700000000000006</v>
      </c>
      <c r="K71" s="5">
        <v>0.48299999999999998</v>
      </c>
      <c r="L71" s="4"/>
    </row>
    <row r="72" spans="1:12" x14ac:dyDescent="0.25">
      <c r="A72" s="6">
        <v>27</v>
      </c>
      <c r="B72" s="1">
        <v>0.501</v>
      </c>
      <c r="C72" s="1">
        <v>0.61199999999999999</v>
      </c>
      <c r="E72" s="2">
        <v>0.96899999999999997</v>
      </c>
      <c r="F72" s="64">
        <v>0.99</v>
      </c>
      <c r="G72" s="2">
        <v>0.78100000000000003</v>
      </c>
      <c r="H72" s="65">
        <v>0.97499999999999998</v>
      </c>
      <c r="I72" s="65">
        <v>0.59099999999999997</v>
      </c>
      <c r="J72" s="66">
        <v>0.94099999999999995</v>
      </c>
      <c r="K72" s="66">
        <v>0.46400000000000002</v>
      </c>
    </row>
    <row r="73" spans="1:12" x14ac:dyDescent="0.25">
      <c r="A73" s="6">
        <v>27.1</v>
      </c>
      <c r="B73" s="1">
        <v>0.501</v>
      </c>
      <c r="C73" s="1">
        <v>0.61199999999999999</v>
      </c>
      <c r="E73" s="2">
        <v>0.96899999999999997</v>
      </c>
      <c r="F73" s="64">
        <v>0.99</v>
      </c>
      <c r="G73" s="2">
        <v>0.78100000000000003</v>
      </c>
      <c r="H73" s="65">
        <v>0.97499999999999998</v>
      </c>
      <c r="I73" s="65">
        <v>0.59099999999999997</v>
      </c>
      <c r="J73" s="66">
        <v>0.94099999999999995</v>
      </c>
      <c r="K73" s="66">
        <v>0.46400000000000002</v>
      </c>
    </row>
    <row r="74" spans="1:12" x14ac:dyDescent="0.25">
      <c r="A74" s="6">
        <v>27.2</v>
      </c>
      <c r="B74" s="1">
        <v>0.501</v>
      </c>
      <c r="C74" s="1">
        <v>0.61199999999999999</v>
      </c>
      <c r="E74" s="2">
        <v>0.96899999999999997</v>
      </c>
      <c r="F74" s="64">
        <v>0.99</v>
      </c>
      <c r="G74" s="2">
        <v>0.78100000000000003</v>
      </c>
      <c r="H74" s="65">
        <v>0.97499999999999998</v>
      </c>
      <c r="I74" s="65">
        <v>0.59099999999999997</v>
      </c>
      <c r="J74" s="66">
        <v>0.94099999999999995</v>
      </c>
      <c r="K74" s="66">
        <v>0.46400000000000002</v>
      </c>
    </row>
    <row r="75" spans="1:12" x14ac:dyDescent="0.25">
      <c r="A75" s="6">
        <v>27.3</v>
      </c>
      <c r="B75" s="1">
        <v>0.501</v>
      </c>
      <c r="C75" s="1">
        <v>0.61199999999999999</v>
      </c>
      <c r="E75" s="2">
        <v>0.96899999999999997</v>
      </c>
      <c r="F75" s="64">
        <v>0.99</v>
      </c>
      <c r="G75" s="2">
        <v>0.78100000000000003</v>
      </c>
      <c r="H75" s="65">
        <v>0.97499999999999998</v>
      </c>
      <c r="I75" s="65">
        <v>0.59099999999999997</v>
      </c>
      <c r="J75" s="66">
        <v>0.94099999999999995</v>
      </c>
      <c r="K75" s="66">
        <v>0.46400000000000002</v>
      </c>
    </row>
    <row r="76" spans="1:12" x14ac:dyDescent="0.25">
      <c r="A76" s="6">
        <v>27.4</v>
      </c>
      <c r="B76" s="1">
        <v>0.501</v>
      </c>
      <c r="C76" s="1">
        <v>0.61199999999999999</v>
      </c>
      <c r="E76" s="2">
        <v>0.96899999999999997</v>
      </c>
      <c r="F76" s="64">
        <v>0.99</v>
      </c>
      <c r="G76" s="2">
        <v>0.78100000000000003</v>
      </c>
      <c r="H76" s="65">
        <v>0.97499999999999998</v>
      </c>
      <c r="I76" s="65">
        <v>0.59099999999999997</v>
      </c>
      <c r="J76" s="66">
        <v>0.94099999999999995</v>
      </c>
      <c r="K76" s="66">
        <v>0.46400000000000002</v>
      </c>
    </row>
    <row r="77" spans="1:12" x14ac:dyDescent="0.25">
      <c r="A77" s="6">
        <v>27.5</v>
      </c>
      <c r="B77" s="1">
        <v>0.501</v>
      </c>
      <c r="C77" s="1">
        <v>0.61199999999999999</v>
      </c>
      <c r="E77" s="2">
        <v>0.96899999999999997</v>
      </c>
      <c r="F77" s="64">
        <v>0.99</v>
      </c>
      <c r="G77" s="2">
        <v>0.78100000000000003</v>
      </c>
      <c r="H77" s="65">
        <v>0.97499999999999998</v>
      </c>
      <c r="I77" s="65">
        <v>0.59099999999999997</v>
      </c>
      <c r="J77" s="66">
        <v>0.94099999999999995</v>
      </c>
      <c r="K77" s="66">
        <v>0.46400000000000002</v>
      </c>
    </row>
    <row r="78" spans="1:12" x14ac:dyDescent="0.25">
      <c r="A78" s="6">
        <v>27.6</v>
      </c>
      <c r="B78" s="1">
        <v>0.501</v>
      </c>
      <c r="C78" s="1">
        <v>0.61199999999999999</v>
      </c>
      <c r="E78" s="2">
        <v>0.96899999999999997</v>
      </c>
      <c r="F78" s="64">
        <v>0.99</v>
      </c>
      <c r="G78" s="2">
        <v>0.78100000000000003</v>
      </c>
      <c r="H78" s="65">
        <v>0.97499999999999998</v>
      </c>
      <c r="I78" s="65">
        <v>0.59099999999999997</v>
      </c>
      <c r="J78" s="66">
        <v>0.94099999999999995</v>
      </c>
      <c r="K78" s="66">
        <v>0.46400000000000002</v>
      </c>
    </row>
    <row r="79" spans="1:12" x14ac:dyDescent="0.25">
      <c r="A79" s="6">
        <v>27.7</v>
      </c>
      <c r="B79" s="1">
        <v>0.501</v>
      </c>
      <c r="C79" s="1">
        <v>0.61199999999999999</v>
      </c>
      <c r="E79" s="2">
        <v>0.96899999999999997</v>
      </c>
      <c r="F79" s="64">
        <v>0.99</v>
      </c>
      <c r="G79" s="2">
        <v>0.78100000000000003</v>
      </c>
      <c r="H79" s="65">
        <v>0.97499999999999998</v>
      </c>
      <c r="I79" s="65">
        <v>0.59099999999999997</v>
      </c>
      <c r="J79" s="66">
        <v>0.94099999999999995</v>
      </c>
      <c r="K79" s="66">
        <v>0.46400000000000002</v>
      </c>
    </row>
    <row r="80" spans="1:12" x14ac:dyDescent="0.25">
      <c r="A80" s="6">
        <v>27.8</v>
      </c>
      <c r="B80" s="1">
        <v>0.501</v>
      </c>
      <c r="C80" s="1">
        <v>0.61199999999999999</v>
      </c>
      <c r="E80" s="2">
        <v>0.96899999999999997</v>
      </c>
      <c r="F80" s="64">
        <v>0.99</v>
      </c>
      <c r="G80" s="2">
        <v>0.78100000000000003</v>
      </c>
      <c r="H80" s="65">
        <v>0.97499999999999998</v>
      </c>
      <c r="I80" s="65">
        <v>0.59099999999999997</v>
      </c>
      <c r="J80" s="66">
        <v>0.94099999999999995</v>
      </c>
      <c r="K80" s="66">
        <v>0.46400000000000002</v>
      </c>
    </row>
    <row r="81" spans="1:12" x14ac:dyDescent="0.25">
      <c r="A81" s="6">
        <v>27.9</v>
      </c>
      <c r="B81" s="1">
        <v>0.501</v>
      </c>
      <c r="C81" s="1">
        <v>0.61199999999999999</v>
      </c>
      <c r="E81" s="2">
        <v>0.96899999999999997</v>
      </c>
      <c r="F81" s="64">
        <v>0.99</v>
      </c>
      <c r="G81" s="2">
        <v>0.78100000000000003</v>
      </c>
      <c r="H81" s="65">
        <v>0.97499999999999998</v>
      </c>
      <c r="I81" s="65">
        <v>0.59099999999999997</v>
      </c>
      <c r="J81" s="66">
        <v>0.94099999999999995</v>
      </c>
      <c r="K81" s="66">
        <v>0.46400000000000002</v>
      </c>
    </row>
    <row r="82" spans="1:12" x14ac:dyDescent="0.25">
      <c r="A82" s="7">
        <v>28</v>
      </c>
      <c r="B82" s="3">
        <v>0.48599999999999999</v>
      </c>
      <c r="C82" s="3">
        <v>0.59799999999999998</v>
      </c>
      <c r="D82" s="4"/>
      <c r="E82" s="5">
        <v>0.96399999999999997</v>
      </c>
      <c r="F82" s="5">
        <v>0.98899999999999999</v>
      </c>
      <c r="G82" s="5">
        <v>0.75700000000000001</v>
      </c>
      <c r="H82" s="5">
        <v>0.97199999999999998</v>
      </c>
      <c r="I82" s="5">
        <v>0.58099999999999996</v>
      </c>
      <c r="J82" s="5">
        <v>0.93200000000000005</v>
      </c>
      <c r="K82" s="5">
        <v>0.45500000000000002</v>
      </c>
      <c r="L82" s="4"/>
    </row>
    <row r="83" spans="1:12" x14ac:dyDescent="0.25">
      <c r="A83" s="7">
        <v>28.1</v>
      </c>
      <c r="B83" s="3">
        <v>0.48599999999999999</v>
      </c>
      <c r="C83" s="3">
        <v>0.59799999999999998</v>
      </c>
      <c r="D83" s="4"/>
      <c r="E83" s="5">
        <v>0.96399999999999997</v>
      </c>
      <c r="F83" s="5">
        <v>0.98899999999999999</v>
      </c>
      <c r="G83" s="5">
        <v>0.75700000000000001</v>
      </c>
      <c r="H83" s="5">
        <v>0.97199999999999998</v>
      </c>
      <c r="I83" s="5">
        <v>0.58099999999999996</v>
      </c>
      <c r="J83" s="5">
        <v>0.93200000000000005</v>
      </c>
      <c r="K83" s="5">
        <v>0.45500000000000002</v>
      </c>
      <c r="L83" s="4"/>
    </row>
    <row r="84" spans="1:12" x14ac:dyDescent="0.25">
      <c r="A84" s="7">
        <v>28.2</v>
      </c>
      <c r="B84" s="3">
        <v>0.48599999999999999</v>
      </c>
      <c r="C84" s="3">
        <v>0.59799999999999998</v>
      </c>
      <c r="D84" s="4"/>
      <c r="E84" s="5">
        <v>0.96399999999999997</v>
      </c>
      <c r="F84" s="5">
        <v>0.98899999999999999</v>
      </c>
      <c r="G84" s="5">
        <v>0.75700000000000001</v>
      </c>
      <c r="H84" s="5">
        <v>0.97199999999999998</v>
      </c>
      <c r="I84" s="5">
        <v>0.58099999999999996</v>
      </c>
      <c r="J84" s="5">
        <v>0.93200000000000005</v>
      </c>
      <c r="K84" s="5">
        <v>0.45500000000000002</v>
      </c>
      <c r="L84" s="4"/>
    </row>
    <row r="85" spans="1:12" x14ac:dyDescent="0.25">
      <c r="A85" s="7">
        <v>28.3</v>
      </c>
      <c r="B85" s="3">
        <v>0.48599999999999999</v>
      </c>
      <c r="C85" s="3">
        <v>0.59799999999999998</v>
      </c>
      <c r="D85" s="4"/>
      <c r="E85" s="5">
        <v>0.96399999999999997</v>
      </c>
      <c r="F85" s="5">
        <v>0.98899999999999999</v>
      </c>
      <c r="G85" s="5">
        <v>0.75700000000000001</v>
      </c>
      <c r="H85" s="5">
        <v>0.97199999999999998</v>
      </c>
      <c r="I85" s="5">
        <v>0.58099999999999996</v>
      </c>
      <c r="J85" s="5">
        <v>0.93200000000000005</v>
      </c>
      <c r="K85" s="5">
        <v>0.45500000000000002</v>
      </c>
      <c r="L85" s="4"/>
    </row>
    <row r="86" spans="1:12" x14ac:dyDescent="0.25">
      <c r="A86" s="7">
        <v>28.4</v>
      </c>
      <c r="B86" s="3">
        <v>0.48599999999999999</v>
      </c>
      <c r="C86" s="3">
        <v>0.59799999999999998</v>
      </c>
      <c r="D86" s="4"/>
      <c r="E86" s="5">
        <v>0.96399999999999997</v>
      </c>
      <c r="F86" s="5">
        <v>0.98899999999999999</v>
      </c>
      <c r="G86" s="5">
        <v>0.75700000000000001</v>
      </c>
      <c r="H86" s="5">
        <v>0.97199999999999998</v>
      </c>
      <c r="I86" s="5">
        <v>0.58099999999999996</v>
      </c>
      <c r="J86" s="5">
        <v>0.93200000000000005</v>
      </c>
      <c r="K86" s="5">
        <v>0.45500000000000002</v>
      </c>
      <c r="L86" s="4"/>
    </row>
    <row r="87" spans="1:12" x14ac:dyDescent="0.25">
      <c r="A87" s="7">
        <v>28.5</v>
      </c>
      <c r="B87" s="3">
        <v>0.48599999999999999</v>
      </c>
      <c r="C87" s="3">
        <v>0.59799999999999998</v>
      </c>
      <c r="D87" s="4"/>
      <c r="E87" s="5">
        <v>0.96399999999999997</v>
      </c>
      <c r="F87" s="5">
        <v>0.98899999999999999</v>
      </c>
      <c r="G87" s="5">
        <v>0.75700000000000001</v>
      </c>
      <c r="H87" s="5">
        <v>0.97199999999999998</v>
      </c>
      <c r="I87" s="5">
        <v>0.58099999999999996</v>
      </c>
      <c r="J87" s="5">
        <v>0.93200000000000005</v>
      </c>
      <c r="K87" s="5">
        <v>0.45500000000000002</v>
      </c>
      <c r="L87" s="4"/>
    </row>
    <row r="88" spans="1:12" x14ac:dyDescent="0.25">
      <c r="A88" s="7">
        <v>28.6</v>
      </c>
      <c r="B88" s="3">
        <v>0.48599999999999999</v>
      </c>
      <c r="C88" s="3">
        <v>0.59799999999999998</v>
      </c>
      <c r="D88" s="4"/>
      <c r="E88" s="5">
        <v>0.96399999999999997</v>
      </c>
      <c r="F88" s="5">
        <v>0.98899999999999999</v>
      </c>
      <c r="G88" s="5">
        <v>0.75700000000000001</v>
      </c>
      <c r="H88" s="5">
        <v>0.97199999999999998</v>
      </c>
      <c r="I88" s="5">
        <v>0.58099999999999996</v>
      </c>
      <c r="J88" s="5">
        <v>0.93200000000000005</v>
      </c>
      <c r="K88" s="5">
        <v>0.45500000000000002</v>
      </c>
      <c r="L88" s="4"/>
    </row>
    <row r="89" spans="1:12" x14ac:dyDescent="0.25">
      <c r="A89" s="7">
        <v>28.7</v>
      </c>
      <c r="B89" s="3">
        <v>0.48599999999999999</v>
      </c>
      <c r="C89" s="3">
        <v>0.59799999999999998</v>
      </c>
      <c r="D89" s="4"/>
      <c r="E89" s="5">
        <v>0.96399999999999997</v>
      </c>
      <c r="F89" s="5">
        <v>0.98899999999999999</v>
      </c>
      <c r="G89" s="5">
        <v>0.75700000000000001</v>
      </c>
      <c r="H89" s="5">
        <v>0.97199999999999998</v>
      </c>
      <c r="I89" s="5">
        <v>0.58099999999999996</v>
      </c>
      <c r="J89" s="5">
        <v>0.93200000000000005</v>
      </c>
      <c r="K89" s="5">
        <v>0.45500000000000002</v>
      </c>
      <c r="L89" s="4"/>
    </row>
    <row r="90" spans="1:12" x14ac:dyDescent="0.25">
      <c r="A90" s="7">
        <v>28.8</v>
      </c>
      <c r="B90" s="3">
        <v>0.48599999999999999</v>
      </c>
      <c r="C90" s="3">
        <v>0.59799999999999998</v>
      </c>
      <c r="D90" s="4"/>
      <c r="E90" s="5">
        <v>0.96399999999999997</v>
      </c>
      <c r="F90" s="5">
        <v>0.98899999999999999</v>
      </c>
      <c r="G90" s="5">
        <v>0.75700000000000001</v>
      </c>
      <c r="H90" s="5">
        <v>0.97199999999999998</v>
      </c>
      <c r="I90" s="5">
        <v>0.58099999999999996</v>
      </c>
      <c r="J90" s="5">
        <v>0.93200000000000005</v>
      </c>
      <c r="K90" s="5">
        <v>0.45500000000000002</v>
      </c>
      <c r="L90" s="4"/>
    </row>
    <row r="91" spans="1:12" x14ac:dyDescent="0.25">
      <c r="A91" s="7">
        <v>28.9</v>
      </c>
      <c r="B91" s="3">
        <v>0.48599999999999999</v>
      </c>
      <c r="C91" s="3">
        <v>0.59799999999999998</v>
      </c>
      <c r="D91" s="4"/>
      <c r="E91" s="5">
        <v>0.96399999999999997</v>
      </c>
      <c r="F91" s="5">
        <v>0.98899999999999999</v>
      </c>
      <c r="G91" s="5">
        <v>0.75700000000000001</v>
      </c>
      <c r="H91" s="5">
        <v>0.97199999999999998</v>
      </c>
      <c r="I91" s="5">
        <v>0.58099999999999996</v>
      </c>
      <c r="J91" s="5">
        <v>0.93200000000000005</v>
      </c>
      <c r="K91" s="5">
        <v>0.45500000000000002</v>
      </c>
      <c r="L91" s="4"/>
    </row>
    <row r="92" spans="1:12" x14ac:dyDescent="0.25">
      <c r="A92" s="6">
        <v>29</v>
      </c>
      <c r="B92" s="1">
        <v>0.47099999999999997</v>
      </c>
      <c r="C92" s="1">
        <v>0.57399999999999995</v>
      </c>
      <c r="E92" s="2">
        <v>0.95899999999999996</v>
      </c>
      <c r="F92" s="64">
        <v>0.98599999999999999</v>
      </c>
      <c r="G92" s="2">
        <v>0.73499999999999999</v>
      </c>
      <c r="H92" s="65">
        <v>0.96900000000000008</v>
      </c>
      <c r="I92" s="65">
        <v>0.56299999999999994</v>
      </c>
      <c r="J92" s="66">
        <v>0.92200000000000004</v>
      </c>
      <c r="K92" s="66">
        <v>0.42299999999999999</v>
      </c>
    </row>
    <row r="93" spans="1:12" x14ac:dyDescent="0.25">
      <c r="A93" s="6">
        <v>29.1</v>
      </c>
      <c r="B93" s="1">
        <v>0.47099999999999997</v>
      </c>
      <c r="C93" s="1">
        <v>0.57399999999999995</v>
      </c>
      <c r="E93" s="2">
        <v>0.95899999999999996</v>
      </c>
      <c r="F93" s="64">
        <v>0.98599999999999999</v>
      </c>
      <c r="G93" s="2">
        <v>0.73499999999999999</v>
      </c>
      <c r="H93" s="65">
        <v>0.96900000000000008</v>
      </c>
      <c r="I93" s="65">
        <v>0.56299999999999994</v>
      </c>
      <c r="J93" s="66">
        <v>0.92200000000000004</v>
      </c>
      <c r="K93" s="66">
        <v>0.42299999999999999</v>
      </c>
    </row>
    <row r="94" spans="1:12" x14ac:dyDescent="0.25">
      <c r="A94" s="6">
        <v>29.2</v>
      </c>
      <c r="B94" s="1">
        <v>0.47099999999999997</v>
      </c>
      <c r="C94" s="1">
        <v>0.57399999999999995</v>
      </c>
      <c r="E94" s="2">
        <v>0.95899999999999996</v>
      </c>
      <c r="F94" s="64">
        <v>0.98599999999999999</v>
      </c>
      <c r="G94" s="2">
        <v>0.73499999999999999</v>
      </c>
      <c r="H94" s="65">
        <v>0.96900000000000008</v>
      </c>
      <c r="I94" s="65">
        <v>0.56299999999999994</v>
      </c>
      <c r="J94" s="66">
        <v>0.92200000000000004</v>
      </c>
      <c r="K94" s="66">
        <v>0.42299999999999999</v>
      </c>
    </row>
    <row r="95" spans="1:12" x14ac:dyDescent="0.25">
      <c r="A95" s="6">
        <v>29.3</v>
      </c>
      <c r="B95" s="1">
        <v>0.47099999999999997</v>
      </c>
      <c r="C95" s="1">
        <v>0.57399999999999995</v>
      </c>
      <c r="E95" s="2">
        <v>0.95899999999999996</v>
      </c>
      <c r="F95" s="64">
        <v>0.98599999999999999</v>
      </c>
      <c r="G95" s="2">
        <v>0.73499999999999999</v>
      </c>
      <c r="H95" s="65">
        <v>0.96900000000000008</v>
      </c>
      <c r="I95" s="65">
        <v>0.56299999999999994</v>
      </c>
      <c r="J95" s="66">
        <v>0.92200000000000004</v>
      </c>
      <c r="K95" s="66">
        <v>0.42299999999999999</v>
      </c>
    </row>
    <row r="96" spans="1:12" x14ac:dyDescent="0.25">
      <c r="A96" s="6">
        <v>29.4</v>
      </c>
      <c r="B96" s="1">
        <v>0.47099999999999997</v>
      </c>
      <c r="C96" s="1">
        <v>0.57399999999999995</v>
      </c>
      <c r="E96" s="2">
        <v>0.95899999999999996</v>
      </c>
      <c r="F96" s="64">
        <v>0.98599999999999999</v>
      </c>
      <c r="G96" s="2">
        <v>0.73499999999999999</v>
      </c>
      <c r="H96" s="65">
        <v>0.96900000000000008</v>
      </c>
      <c r="I96" s="65">
        <v>0.56299999999999994</v>
      </c>
      <c r="J96" s="66">
        <v>0.92200000000000004</v>
      </c>
      <c r="K96" s="66">
        <v>0.42299999999999999</v>
      </c>
    </row>
    <row r="97" spans="1:12" x14ac:dyDescent="0.25">
      <c r="A97" s="6">
        <v>29.5</v>
      </c>
      <c r="B97" s="1">
        <v>0.47099999999999997</v>
      </c>
      <c r="C97" s="1">
        <v>0.57399999999999995</v>
      </c>
      <c r="E97" s="2">
        <v>0.95899999999999996</v>
      </c>
      <c r="F97" s="64">
        <v>0.98599999999999999</v>
      </c>
      <c r="G97" s="2">
        <v>0.73499999999999999</v>
      </c>
      <c r="H97" s="65">
        <v>0.96900000000000008</v>
      </c>
      <c r="I97" s="65">
        <v>0.56299999999999994</v>
      </c>
      <c r="J97" s="66">
        <v>0.92200000000000004</v>
      </c>
      <c r="K97" s="66">
        <v>0.42299999999999999</v>
      </c>
    </row>
    <row r="98" spans="1:12" x14ac:dyDescent="0.25">
      <c r="A98" s="6">
        <v>29.6</v>
      </c>
      <c r="B98" s="1">
        <v>0.47099999999999997</v>
      </c>
      <c r="C98" s="1">
        <v>0.57399999999999995</v>
      </c>
      <c r="E98" s="2">
        <v>0.95899999999999996</v>
      </c>
      <c r="F98" s="64">
        <v>0.98599999999999999</v>
      </c>
      <c r="G98" s="2">
        <v>0.73499999999999999</v>
      </c>
      <c r="H98" s="65">
        <v>0.96900000000000008</v>
      </c>
      <c r="I98" s="65">
        <v>0.56299999999999994</v>
      </c>
      <c r="J98" s="66">
        <v>0.92200000000000004</v>
      </c>
      <c r="K98" s="66">
        <v>0.42299999999999999</v>
      </c>
    </row>
    <row r="99" spans="1:12" x14ac:dyDescent="0.25">
      <c r="A99" s="6">
        <v>29.7</v>
      </c>
      <c r="B99" s="1">
        <v>0.47099999999999997</v>
      </c>
      <c r="C99" s="1">
        <v>0.57399999999999995</v>
      </c>
      <c r="E99" s="2">
        <v>0.95899999999999996</v>
      </c>
      <c r="F99" s="64">
        <v>0.98599999999999999</v>
      </c>
      <c r="G99" s="2">
        <v>0.73499999999999999</v>
      </c>
      <c r="H99" s="65">
        <v>0.96900000000000008</v>
      </c>
      <c r="I99" s="65">
        <v>0.56299999999999994</v>
      </c>
      <c r="J99" s="66">
        <v>0.92200000000000004</v>
      </c>
      <c r="K99" s="66">
        <v>0.42299999999999999</v>
      </c>
    </row>
    <row r="100" spans="1:12" x14ac:dyDescent="0.25">
      <c r="A100" s="6">
        <v>29.8</v>
      </c>
      <c r="B100" s="1">
        <v>0.47099999999999997</v>
      </c>
      <c r="C100" s="1">
        <v>0.57399999999999995</v>
      </c>
      <c r="E100" s="2">
        <v>0.95899999999999996</v>
      </c>
      <c r="F100" s="64">
        <v>0.98599999999999999</v>
      </c>
      <c r="G100" s="2">
        <v>0.73499999999999999</v>
      </c>
      <c r="H100" s="65">
        <v>0.96900000000000008</v>
      </c>
      <c r="I100" s="65">
        <v>0.56299999999999994</v>
      </c>
      <c r="J100" s="66">
        <v>0.92200000000000004</v>
      </c>
      <c r="K100" s="66">
        <v>0.42299999999999999</v>
      </c>
    </row>
    <row r="101" spans="1:12" x14ac:dyDescent="0.25">
      <c r="A101" s="6">
        <v>29.9</v>
      </c>
      <c r="B101" s="1">
        <v>0.47099999999999997</v>
      </c>
      <c r="C101" s="1">
        <v>0.57399999999999995</v>
      </c>
      <c r="E101" s="2">
        <v>0.95899999999999996</v>
      </c>
      <c r="F101" s="64">
        <v>0.98599999999999999</v>
      </c>
      <c r="G101" s="2">
        <v>0.73499999999999999</v>
      </c>
      <c r="H101" s="65">
        <v>0.96900000000000008</v>
      </c>
      <c r="I101" s="65">
        <v>0.56299999999999994</v>
      </c>
      <c r="J101" s="66">
        <v>0.92200000000000004</v>
      </c>
      <c r="K101" s="66">
        <v>0.42299999999999999</v>
      </c>
    </row>
    <row r="102" spans="1:12" x14ac:dyDescent="0.25">
      <c r="A102" s="7">
        <v>30</v>
      </c>
      <c r="B102" s="3">
        <v>0.45500000000000002</v>
      </c>
      <c r="C102" s="3">
        <v>0.55900000000000005</v>
      </c>
      <c r="D102" s="4"/>
      <c r="E102" s="5">
        <v>0.95699999999999996</v>
      </c>
      <c r="F102" s="5">
        <v>0.98599999999999999</v>
      </c>
      <c r="G102" s="5">
        <v>0.71599999999999997</v>
      </c>
      <c r="H102" s="5">
        <v>0.96699999999999997</v>
      </c>
      <c r="I102" s="5">
        <v>0.55000000000000004</v>
      </c>
      <c r="J102" s="5">
        <v>0.91700000000000004</v>
      </c>
      <c r="K102" s="5">
        <v>0.41199999999999998</v>
      </c>
      <c r="L102" s="4"/>
    </row>
    <row r="103" spans="1:12" x14ac:dyDescent="0.25">
      <c r="A103" s="7">
        <v>30.1</v>
      </c>
      <c r="B103" s="3">
        <v>0.45500000000000002</v>
      </c>
      <c r="C103" s="3">
        <v>0.55900000000000005</v>
      </c>
      <c r="D103" s="4"/>
      <c r="E103" s="5">
        <v>0.95699999999999996</v>
      </c>
      <c r="F103" s="5">
        <v>0.98599999999999999</v>
      </c>
      <c r="G103" s="5">
        <v>0.71599999999999997</v>
      </c>
      <c r="H103" s="5">
        <v>0.96699999999999997</v>
      </c>
      <c r="I103" s="5">
        <v>0.55000000000000004</v>
      </c>
      <c r="J103" s="5">
        <v>0.91700000000000004</v>
      </c>
      <c r="K103" s="5">
        <v>0.41199999999999998</v>
      </c>
      <c r="L103" s="4"/>
    </row>
    <row r="104" spans="1:12" x14ac:dyDescent="0.25">
      <c r="A104" s="7">
        <v>30.2</v>
      </c>
      <c r="B104" s="3">
        <v>0.45500000000000002</v>
      </c>
      <c r="C104" s="3">
        <v>0.55900000000000005</v>
      </c>
      <c r="D104" s="4"/>
      <c r="E104" s="5">
        <v>0.95699999999999996</v>
      </c>
      <c r="F104" s="5">
        <v>0.98599999999999999</v>
      </c>
      <c r="G104" s="5">
        <v>0.71599999999999997</v>
      </c>
      <c r="H104" s="5">
        <v>0.96699999999999997</v>
      </c>
      <c r="I104" s="5">
        <v>0.55000000000000004</v>
      </c>
      <c r="J104" s="5">
        <v>0.91700000000000004</v>
      </c>
      <c r="K104" s="5">
        <v>0.41199999999999998</v>
      </c>
      <c r="L104" s="4"/>
    </row>
    <row r="105" spans="1:12" x14ac:dyDescent="0.25">
      <c r="A105" s="7">
        <v>30.3</v>
      </c>
      <c r="B105" s="3">
        <v>0.45500000000000002</v>
      </c>
      <c r="C105" s="3">
        <v>0.55900000000000005</v>
      </c>
      <c r="D105" s="4"/>
      <c r="E105" s="5">
        <v>0.95699999999999996</v>
      </c>
      <c r="F105" s="5">
        <v>0.98599999999999999</v>
      </c>
      <c r="G105" s="5">
        <v>0.71599999999999997</v>
      </c>
      <c r="H105" s="5">
        <v>0.96699999999999997</v>
      </c>
      <c r="I105" s="5">
        <v>0.55000000000000004</v>
      </c>
      <c r="J105" s="5">
        <v>0.91700000000000004</v>
      </c>
      <c r="K105" s="5">
        <v>0.41199999999999998</v>
      </c>
      <c r="L105" s="4"/>
    </row>
    <row r="106" spans="1:12" x14ac:dyDescent="0.25">
      <c r="A106" s="7">
        <v>30.4</v>
      </c>
      <c r="B106" s="3">
        <v>0.45500000000000002</v>
      </c>
      <c r="C106" s="3">
        <v>0.55900000000000005</v>
      </c>
      <c r="D106" s="4"/>
      <c r="E106" s="5">
        <v>0.95699999999999996</v>
      </c>
      <c r="F106" s="5">
        <v>0.98599999999999999</v>
      </c>
      <c r="G106" s="5">
        <v>0.71599999999999997</v>
      </c>
      <c r="H106" s="5">
        <v>0.96699999999999997</v>
      </c>
      <c r="I106" s="5">
        <v>0.55000000000000004</v>
      </c>
      <c r="J106" s="5">
        <v>0.91700000000000004</v>
      </c>
      <c r="K106" s="5">
        <v>0.41199999999999998</v>
      </c>
      <c r="L106" s="4"/>
    </row>
    <row r="107" spans="1:12" x14ac:dyDescent="0.25">
      <c r="A107" s="7">
        <v>30.5</v>
      </c>
      <c r="B107" s="3">
        <v>0.45500000000000002</v>
      </c>
      <c r="C107" s="3">
        <v>0.55900000000000005</v>
      </c>
      <c r="D107" s="4"/>
      <c r="E107" s="5">
        <v>0.95699999999999996</v>
      </c>
      <c r="F107" s="5">
        <v>0.98599999999999999</v>
      </c>
      <c r="G107" s="5">
        <v>0.71599999999999997</v>
      </c>
      <c r="H107" s="5">
        <v>0.96699999999999997</v>
      </c>
      <c r="I107" s="5">
        <v>0.55000000000000004</v>
      </c>
      <c r="J107" s="5">
        <v>0.91700000000000004</v>
      </c>
      <c r="K107" s="5">
        <v>0.41199999999999998</v>
      </c>
      <c r="L107" s="4"/>
    </row>
    <row r="108" spans="1:12" x14ac:dyDescent="0.25">
      <c r="A108" s="7">
        <v>30.6</v>
      </c>
      <c r="B108" s="3">
        <v>0.45500000000000002</v>
      </c>
      <c r="C108" s="3">
        <v>0.55900000000000005</v>
      </c>
      <c r="D108" s="4"/>
      <c r="E108" s="5">
        <v>0.95699999999999996</v>
      </c>
      <c r="F108" s="5">
        <v>0.98599999999999999</v>
      </c>
      <c r="G108" s="5">
        <v>0.71599999999999997</v>
      </c>
      <c r="H108" s="5">
        <v>0.96699999999999997</v>
      </c>
      <c r="I108" s="5">
        <v>0.55000000000000004</v>
      </c>
      <c r="J108" s="5">
        <v>0.91700000000000004</v>
      </c>
      <c r="K108" s="5">
        <v>0.41199999999999998</v>
      </c>
      <c r="L108" s="4"/>
    </row>
    <row r="109" spans="1:12" x14ac:dyDescent="0.25">
      <c r="A109" s="7">
        <v>30.7</v>
      </c>
      <c r="B109" s="3">
        <v>0.45500000000000002</v>
      </c>
      <c r="C109" s="3">
        <v>0.55900000000000005</v>
      </c>
      <c r="D109" s="4"/>
      <c r="E109" s="5">
        <v>0.95699999999999996</v>
      </c>
      <c r="F109" s="5">
        <v>0.98599999999999999</v>
      </c>
      <c r="G109" s="5">
        <v>0.71599999999999997</v>
      </c>
      <c r="H109" s="5">
        <v>0.96699999999999997</v>
      </c>
      <c r="I109" s="5">
        <v>0.55000000000000004</v>
      </c>
      <c r="J109" s="5">
        <v>0.91700000000000004</v>
      </c>
      <c r="K109" s="5">
        <v>0.41199999999999998</v>
      </c>
      <c r="L109" s="4"/>
    </row>
    <row r="110" spans="1:12" x14ac:dyDescent="0.25">
      <c r="A110" s="7">
        <v>30.8</v>
      </c>
      <c r="B110" s="3">
        <v>0.45500000000000002</v>
      </c>
      <c r="C110" s="3">
        <v>0.55900000000000005</v>
      </c>
      <c r="D110" s="4"/>
      <c r="E110" s="5">
        <v>0.95699999999999996</v>
      </c>
      <c r="F110" s="5">
        <v>0.98599999999999999</v>
      </c>
      <c r="G110" s="5">
        <v>0.71599999999999997</v>
      </c>
      <c r="H110" s="5">
        <v>0.96699999999999997</v>
      </c>
      <c r="I110" s="5">
        <v>0.55000000000000004</v>
      </c>
      <c r="J110" s="5">
        <v>0.91700000000000004</v>
      </c>
      <c r="K110" s="5">
        <v>0.41199999999999998</v>
      </c>
      <c r="L110" s="4"/>
    </row>
    <row r="111" spans="1:12" x14ac:dyDescent="0.25">
      <c r="A111" s="7">
        <v>30.9</v>
      </c>
      <c r="B111" s="3">
        <v>0.45500000000000002</v>
      </c>
      <c r="C111" s="3">
        <v>0.55900000000000005</v>
      </c>
      <c r="D111" s="4"/>
      <c r="E111" s="5">
        <v>0.95699999999999996</v>
      </c>
      <c r="F111" s="5">
        <v>0.98599999999999999</v>
      </c>
      <c r="G111" s="5">
        <v>0.71599999999999997</v>
      </c>
      <c r="H111" s="5">
        <v>0.96699999999999997</v>
      </c>
      <c r="I111" s="5">
        <v>0.55000000000000004</v>
      </c>
      <c r="J111" s="5">
        <v>0.91700000000000004</v>
      </c>
      <c r="K111" s="5">
        <v>0.41199999999999998</v>
      </c>
      <c r="L111" s="4"/>
    </row>
    <row r="112" spans="1:12" x14ac:dyDescent="0.25">
      <c r="A112" s="6">
        <v>31</v>
      </c>
      <c r="B112" s="1">
        <v>0.435</v>
      </c>
      <c r="C112" s="1">
        <v>0.54500000000000004</v>
      </c>
      <c r="E112" s="2">
        <v>0.95299999999999996</v>
      </c>
      <c r="F112" s="64">
        <v>0.98199999999999998</v>
      </c>
      <c r="G112" s="2">
        <v>0.69799999999999995</v>
      </c>
      <c r="H112" s="65">
        <v>0.96599999999999997</v>
      </c>
      <c r="I112" s="65">
        <v>0.54400000000000004</v>
      </c>
      <c r="J112" s="66">
        <v>0.91100000000000003</v>
      </c>
      <c r="K112" s="66">
        <v>0.39300000000000002</v>
      </c>
    </row>
    <row r="113" spans="1:12" x14ac:dyDescent="0.25">
      <c r="A113" s="6">
        <v>31.1</v>
      </c>
      <c r="B113" s="1">
        <v>0.435</v>
      </c>
      <c r="C113" s="1">
        <v>0.54500000000000004</v>
      </c>
      <c r="E113" s="2">
        <v>0.95299999999999996</v>
      </c>
      <c r="F113" s="64">
        <v>0.98199999999999998</v>
      </c>
      <c r="G113" s="2">
        <v>0.69799999999999995</v>
      </c>
      <c r="H113" s="65">
        <v>0.96599999999999997</v>
      </c>
      <c r="I113" s="65">
        <v>0.54400000000000004</v>
      </c>
      <c r="J113" s="66">
        <v>0.91100000000000003</v>
      </c>
      <c r="K113" s="66">
        <v>0.39300000000000002</v>
      </c>
    </row>
    <row r="114" spans="1:12" x14ac:dyDescent="0.25">
      <c r="A114" s="6">
        <v>31.2</v>
      </c>
      <c r="B114" s="1">
        <v>0.435</v>
      </c>
      <c r="C114" s="1">
        <v>0.54500000000000004</v>
      </c>
      <c r="E114" s="2">
        <v>0.95299999999999996</v>
      </c>
      <c r="F114" s="64">
        <v>0.98199999999999998</v>
      </c>
      <c r="G114" s="2">
        <v>0.69799999999999995</v>
      </c>
      <c r="H114" s="65">
        <v>0.96599999999999997</v>
      </c>
      <c r="I114" s="65">
        <v>0.54400000000000004</v>
      </c>
      <c r="J114" s="66">
        <v>0.91100000000000003</v>
      </c>
      <c r="K114" s="66">
        <v>0.39300000000000002</v>
      </c>
    </row>
    <row r="115" spans="1:12" x14ac:dyDescent="0.25">
      <c r="A115" s="6">
        <v>31.3</v>
      </c>
      <c r="B115" s="1">
        <v>0.435</v>
      </c>
      <c r="C115" s="1">
        <v>0.54500000000000004</v>
      </c>
      <c r="E115" s="2">
        <v>0.95299999999999996</v>
      </c>
      <c r="F115" s="64">
        <v>0.98199999999999998</v>
      </c>
      <c r="G115" s="2">
        <v>0.69799999999999995</v>
      </c>
      <c r="H115" s="65">
        <v>0.96599999999999997</v>
      </c>
      <c r="I115" s="65">
        <v>0.54400000000000004</v>
      </c>
      <c r="J115" s="66">
        <v>0.91100000000000003</v>
      </c>
      <c r="K115" s="66">
        <v>0.39300000000000002</v>
      </c>
    </row>
    <row r="116" spans="1:12" x14ac:dyDescent="0.25">
      <c r="A116" s="6">
        <v>31.4</v>
      </c>
      <c r="B116" s="1">
        <v>0.435</v>
      </c>
      <c r="C116" s="1">
        <v>0.54500000000000004</v>
      </c>
      <c r="E116" s="2">
        <v>0.95299999999999996</v>
      </c>
      <c r="F116" s="64">
        <v>0.98199999999999998</v>
      </c>
      <c r="G116" s="2">
        <v>0.69799999999999995</v>
      </c>
      <c r="H116" s="65">
        <v>0.96599999999999997</v>
      </c>
      <c r="I116" s="65">
        <v>0.54400000000000004</v>
      </c>
      <c r="J116" s="66">
        <v>0.91100000000000003</v>
      </c>
      <c r="K116" s="66">
        <v>0.39300000000000002</v>
      </c>
    </row>
    <row r="117" spans="1:12" x14ac:dyDescent="0.25">
      <c r="A117" s="6">
        <v>31.5</v>
      </c>
      <c r="B117" s="1">
        <v>0.435</v>
      </c>
      <c r="C117" s="1">
        <v>0.54500000000000004</v>
      </c>
      <c r="E117" s="2">
        <v>0.95299999999999996</v>
      </c>
      <c r="F117" s="64">
        <v>0.98199999999999998</v>
      </c>
      <c r="G117" s="2">
        <v>0.69799999999999995</v>
      </c>
      <c r="H117" s="65">
        <v>0.96599999999999997</v>
      </c>
      <c r="I117" s="65">
        <v>0.54400000000000004</v>
      </c>
      <c r="J117" s="66">
        <v>0.91100000000000003</v>
      </c>
      <c r="K117" s="66">
        <v>0.39300000000000002</v>
      </c>
    </row>
    <row r="118" spans="1:12" x14ac:dyDescent="0.25">
      <c r="A118" s="6">
        <v>31.6</v>
      </c>
      <c r="B118" s="1">
        <v>0.435</v>
      </c>
      <c r="C118" s="1">
        <v>0.54500000000000004</v>
      </c>
      <c r="E118" s="2">
        <v>0.95299999999999996</v>
      </c>
      <c r="F118" s="64">
        <v>0.98199999999999998</v>
      </c>
      <c r="G118" s="2">
        <v>0.69799999999999995</v>
      </c>
      <c r="H118" s="65">
        <v>0.96599999999999997</v>
      </c>
      <c r="I118" s="65">
        <v>0.54400000000000004</v>
      </c>
      <c r="J118" s="66">
        <v>0.91100000000000003</v>
      </c>
      <c r="K118" s="66">
        <v>0.39300000000000002</v>
      </c>
    </row>
    <row r="119" spans="1:12" x14ac:dyDescent="0.25">
      <c r="A119" s="6">
        <v>31.7</v>
      </c>
      <c r="B119" s="1">
        <v>0.435</v>
      </c>
      <c r="C119" s="1">
        <v>0.54500000000000004</v>
      </c>
      <c r="E119" s="2">
        <v>0.95299999999999996</v>
      </c>
      <c r="F119" s="64">
        <v>0.98199999999999998</v>
      </c>
      <c r="G119" s="2">
        <v>0.69799999999999995</v>
      </c>
      <c r="H119" s="65">
        <v>0.96599999999999997</v>
      </c>
      <c r="I119" s="65">
        <v>0.54400000000000004</v>
      </c>
      <c r="J119" s="66">
        <v>0.91100000000000003</v>
      </c>
      <c r="K119" s="66">
        <v>0.39300000000000002</v>
      </c>
    </row>
    <row r="120" spans="1:12" x14ac:dyDescent="0.25">
      <c r="A120" s="6">
        <v>31.8</v>
      </c>
      <c r="B120" s="1">
        <v>0.435</v>
      </c>
      <c r="C120" s="1">
        <v>0.54500000000000004</v>
      </c>
      <c r="E120" s="2">
        <v>0.95299999999999996</v>
      </c>
      <c r="F120" s="64">
        <v>0.98199999999999998</v>
      </c>
      <c r="G120" s="2">
        <v>0.69799999999999995</v>
      </c>
      <c r="H120" s="65">
        <v>0.96599999999999997</v>
      </c>
      <c r="I120" s="65">
        <v>0.54400000000000004</v>
      </c>
      <c r="J120" s="66">
        <v>0.91100000000000003</v>
      </c>
      <c r="K120" s="66">
        <v>0.39300000000000002</v>
      </c>
    </row>
    <row r="121" spans="1:12" x14ac:dyDescent="0.25">
      <c r="A121" s="6">
        <v>31.9</v>
      </c>
      <c r="B121" s="1">
        <v>0.435</v>
      </c>
      <c r="C121" s="1">
        <v>0.54500000000000004</v>
      </c>
      <c r="E121" s="2">
        <v>0.95299999999999996</v>
      </c>
      <c r="F121" s="64">
        <v>0.98199999999999998</v>
      </c>
      <c r="G121" s="2">
        <v>0.69799999999999995</v>
      </c>
      <c r="H121" s="65">
        <v>0.96599999999999997</v>
      </c>
      <c r="I121" s="65">
        <v>0.54400000000000004</v>
      </c>
      <c r="J121" s="66">
        <v>0.91100000000000003</v>
      </c>
      <c r="K121" s="66">
        <v>0.39300000000000002</v>
      </c>
    </row>
    <row r="122" spans="1:12" x14ac:dyDescent="0.25">
      <c r="A122" s="7">
        <v>32</v>
      </c>
      <c r="B122" s="3">
        <v>0.41199999999999998</v>
      </c>
      <c r="C122" s="3">
        <v>0.51400000000000001</v>
      </c>
      <c r="D122" s="4"/>
      <c r="E122" s="5">
        <v>0.94599999999999995</v>
      </c>
      <c r="F122" s="5">
        <v>0.97899999999999998</v>
      </c>
      <c r="G122" s="5">
        <v>0.66400000000000003</v>
      </c>
      <c r="H122" s="5">
        <v>0.96099999999999997</v>
      </c>
      <c r="I122" s="5">
        <v>0.51300000000000001</v>
      </c>
      <c r="J122" s="5">
        <v>0.89900000000000002</v>
      </c>
      <c r="K122" s="5">
        <v>0.36599999999999999</v>
      </c>
      <c r="L122" s="4"/>
    </row>
    <row r="123" spans="1:12" x14ac:dyDescent="0.25">
      <c r="A123" s="7">
        <v>32.1</v>
      </c>
      <c r="B123" s="3">
        <v>0.41199999999999998</v>
      </c>
      <c r="C123" s="3">
        <v>0.51400000000000001</v>
      </c>
      <c r="D123" s="4"/>
      <c r="E123" s="5">
        <v>0.94599999999999995</v>
      </c>
      <c r="F123" s="5">
        <v>0.97899999999999998</v>
      </c>
      <c r="G123" s="5">
        <v>0.66400000000000003</v>
      </c>
      <c r="H123" s="5">
        <v>0.96099999999999997</v>
      </c>
      <c r="I123" s="5">
        <v>0.51300000000000001</v>
      </c>
      <c r="J123" s="5">
        <v>0.89900000000000002</v>
      </c>
      <c r="K123" s="5">
        <v>0.36599999999999999</v>
      </c>
      <c r="L123" s="4"/>
    </row>
    <row r="124" spans="1:12" x14ac:dyDescent="0.25">
      <c r="A124" s="7">
        <v>32.200000000000003</v>
      </c>
      <c r="B124" s="3">
        <v>0.41199999999999998</v>
      </c>
      <c r="C124" s="3">
        <v>0.51400000000000001</v>
      </c>
      <c r="D124" s="4"/>
      <c r="E124" s="5">
        <v>0.94599999999999995</v>
      </c>
      <c r="F124" s="5">
        <v>0.97899999999999998</v>
      </c>
      <c r="G124" s="5">
        <v>0.66400000000000003</v>
      </c>
      <c r="H124" s="5">
        <v>0.96099999999999997</v>
      </c>
      <c r="I124" s="5">
        <v>0.51300000000000001</v>
      </c>
      <c r="J124" s="5">
        <v>0.89900000000000002</v>
      </c>
      <c r="K124" s="5">
        <v>0.36599999999999999</v>
      </c>
      <c r="L124" s="4"/>
    </row>
    <row r="125" spans="1:12" x14ac:dyDescent="0.25">
      <c r="A125" s="7">
        <v>32.299999999999997</v>
      </c>
      <c r="B125" s="3">
        <v>0.41199999999999998</v>
      </c>
      <c r="C125" s="3">
        <v>0.51400000000000001</v>
      </c>
      <c r="D125" s="4"/>
      <c r="E125" s="5">
        <v>0.94599999999999995</v>
      </c>
      <c r="F125" s="5">
        <v>0.97899999999999998</v>
      </c>
      <c r="G125" s="5">
        <v>0.66400000000000003</v>
      </c>
      <c r="H125" s="5">
        <v>0.96099999999999997</v>
      </c>
      <c r="I125" s="5">
        <v>0.51300000000000001</v>
      </c>
      <c r="J125" s="5">
        <v>0.89900000000000002</v>
      </c>
      <c r="K125" s="5">
        <v>0.36599999999999999</v>
      </c>
      <c r="L125" s="4"/>
    </row>
    <row r="126" spans="1:12" x14ac:dyDescent="0.25">
      <c r="A126" s="7">
        <v>32.4</v>
      </c>
      <c r="B126" s="3">
        <v>0.41199999999999998</v>
      </c>
      <c r="C126" s="3">
        <v>0.51400000000000001</v>
      </c>
      <c r="D126" s="4"/>
      <c r="E126" s="5">
        <v>0.94599999999999995</v>
      </c>
      <c r="F126" s="5">
        <v>0.97899999999999998</v>
      </c>
      <c r="G126" s="5">
        <v>0.66400000000000003</v>
      </c>
      <c r="H126" s="5">
        <v>0.96099999999999997</v>
      </c>
      <c r="I126" s="5">
        <v>0.51300000000000001</v>
      </c>
      <c r="J126" s="5">
        <v>0.89900000000000002</v>
      </c>
      <c r="K126" s="5">
        <v>0.36599999999999999</v>
      </c>
      <c r="L126" s="4"/>
    </row>
    <row r="127" spans="1:12" x14ac:dyDescent="0.25">
      <c r="A127" s="7">
        <v>32.5</v>
      </c>
      <c r="B127" s="3">
        <v>0.41199999999999998</v>
      </c>
      <c r="C127" s="3">
        <v>0.51400000000000001</v>
      </c>
      <c r="D127" s="4"/>
      <c r="E127" s="5">
        <v>0.94599999999999995</v>
      </c>
      <c r="F127" s="5">
        <v>0.97899999999999998</v>
      </c>
      <c r="G127" s="5">
        <v>0.66400000000000003</v>
      </c>
      <c r="H127" s="5">
        <v>0.96099999999999997</v>
      </c>
      <c r="I127" s="5">
        <v>0.51300000000000001</v>
      </c>
      <c r="J127" s="5">
        <v>0.89900000000000002</v>
      </c>
      <c r="K127" s="5">
        <v>0.36599999999999999</v>
      </c>
      <c r="L127" s="4"/>
    </row>
    <row r="128" spans="1:12" x14ac:dyDescent="0.25">
      <c r="A128" s="7">
        <v>32.6</v>
      </c>
      <c r="B128" s="3">
        <v>0.41199999999999998</v>
      </c>
      <c r="C128" s="3">
        <v>0.51400000000000001</v>
      </c>
      <c r="D128" s="4"/>
      <c r="E128" s="5">
        <v>0.94599999999999995</v>
      </c>
      <c r="F128" s="5">
        <v>0.97899999999999998</v>
      </c>
      <c r="G128" s="5">
        <v>0.66400000000000003</v>
      </c>
      <c r="H128" s="5">
        <v>0.96099999999999997</v>
      </c>
      <c r="I128" s="5">
        <v>0.51300000000000001</v>
      </c>
      <c r="J128" s="5">
        <v>0.89900000000000002</v>
      </c>
      <c r="K128" s="5">
        <v>0.36599999999999999</v>
      </c>
      <c r="L128" s="4"/>
    </row>
    <row r="129" spans="1:12" x14ac:dyDescent="0.25">
      <c r="A129" s="7">
        <v>32.700000000000003</v>
      </c>
      <c r="B129" s="3">
        <v>0.41199999999999998</v>
      </c>
      <c r="C129" s="3">
        <v>0.51400000000000001</v>
      </c>
      <c r="D129" s="4"/>
      <c r="E129" s="5">
        <v>0.94599999999999995</v>
      </c>
      <c r="F129" s="5">
        <v>0.97899999999999998</v>
      </c>
      <c r="G129" s="5">
        <v>0.66400000000000003</v>
      </c>
      <c r="H129" s="5">
        <v>0.96099999999999997</v>
      </c>
      <c r="I129" s="5">
        <v>0.51300000000000001</v>
      </c>
      <c r="J129" s="5">
        <v>0.89900000000000002</v>
      </c>
      <c r="K129" s="5">
        <v>0.36599999999999999</v>
      </c>
      <c r="L129" s="4"/>
    </row>
    <row r="130" spans="1:12" x14ac:dyDescent="0.25">
      <c r="A130" s="7">
        <v>32.799999999999997</v>
      </c>
      <c r="B130" s="3">
        <v>0.41199999999999998</v>
      </c>
      <c r="C130" s="3">
        <v>0.51400000000000001</v>
      </c>
      <c r="D130" s="4"/>
      <c r="E130" s="5">
        <v>0.94599999999999995</v>
      </c>
      <c r="F130" s="5">
        <v>0.97899999999999998</v>
      </c>
      <c r="G130" s="5">
        <v>0.66400000000000003</v>
      </c>
      <c r="H130" s="5">
        <v>0.96099999999999997</v>
      </c>
      <c r="I130" s="5">
        <v>0.51300000000000001</v>
      </c>
      <c r="J130" s="5">
        <v>0.89900000000000002</v>
      </c>
      <c r="K130" s="5">
        <v>0.36599999999999999</v>
      </c>
      <c r="L130" s="4"/>
    </row>
    <row r="131" spans="1:12" x14ac:dyDescent="0.25">
      <c r="A131" s="7">
        <v>32.9</v>
      </c>
      <c r="B131" s="3">
        <v>0.41199999999999998</v>
      </c>
      <c r="C131" s="3">
        <v>0.51400000000000001</v>
      </c>
      <c r="D131" s="4"/>
      <c r="E131" s="5">
        <v>0.94599999999999995</v>
      </c>
      <c r="F131" s="5">
        <v>0.97899999999999998</v>
      </c>
      <c r="G131" s="5">
        <v>0.66400000000000003</v>
      </c>
      <c r="H131" s="5">
        <v>0.96099999999999997</v>
      </c>
      <c r="I131" s="5">
        <v>0.51300000000000001</v>
      </c>
      <c r="J131" s="5">
        <v>0.89900000000000002</v>
      </c>
      <c r="K131" s="5">
        <v>0.36599999999999999</v>
      </c>
      <c r="L131" s="4"/>
    </row>
    <row r="132" spans="1:12" x14ac:dyDescent="0.25">
      <c r="A132" s="6">
        <v>33</v>
      </c>
      <c r="B132" s="1">
        <v>0.38700000000000001</v>
      </c>
      <c r="C132" s="1">
        <v>0.49399999999999999</v>
      </c>
      <c r="E132" s="2">
        <v>0.94</v>
      </c>
      <c r="F132" s="64">
        <v>0.97299999999999998</v>
      </c>
      <c r="G132" s="2">
        <v>0.63400000000000001</v>
      </c>
      <c r="H132" s="65">
        <v>0.96</v>
      </c>
      <c r="I132" s="65">
        <v>0.495</v>
      </c>
      <c r="J132" s="66">
        <v>0.88800000000000001</v>
      </c>
      <c r="K132" s="66">
        <v>0.35199999999999998</v>
      </c>
    </row>
    <row r="133" spans="1:12" x14ac:dyDescent="0.25">
      <c r="A133" s="6">
        <v>33.1</v>
      </c>
      <c r="B133" s="1">
        <v>0.38700000000000001</v>
      </c>
      <c r="C133" s="1">
        <v>0.49399999999999999</v>
      </c>
      <c r="E133" s="2">
        <v>0.94</v>
      </c>
      <c r="F133" s="64">
        <v>0.97299999999999998</v>
      </c>
      <c r="G133" s="2">
        <v>0.63400000000000001</v>
      </c>
      <c r="H133" s="65">
        <v>0.96</v>
      </c>
      <c r="I133" s="65">
        <v>0.495</v>
      </c>
      <c r="J133" s="66">
        <v>0.88800000000000001</v>
      </c>
      <c r="K133" s="66">
        <v>0.35199999999999998</v>
      </c>
    </row>
    <row r="134" spans="1:12" x14ac:dyDescent="0.25">
      <c r="A134" s="6">
        <v>33.200000000000003</v>
      </c>
      <c r="B134" s="1">
        <v>0.38700000000000001</v>
      </c>
      <c r="C134" s="1">
        <v>0.49399999999999999</v>
      </c>
      <c r="E134" s="2">
        <v>0.94</v>
      </c>
      <c r="F134" s="64">
        <v>0.97299999999999998</v>
      </c>
      <c r="G134" s="2">
        <v>0.63400000000000001</v>
      </c>
      <c r="H134" s="65">
        <v>0.96</v>
      </c>
      <c r="I134" s="65">
        <v>0.495</v>
      </c>
      <c r="J134" s="66">
        <v>0.88800000000000001</v>
      </c>
      <c r="K134" s="66">
        <v>0.35199999999999998</v>
      </c>
    </row>
    <row r="135" spans="1:12" x14ac:dyDescent="0.25">
      <c r="A135" s="6">
        <v>33.299999999999997</v>
      </c>
      <c r="B135" s="1">
        <v>0.38700000000000001</v>
      </c>
      <c r="C135" s="1">
        <v>0.49399999999999999</v>
      </c>
      <c r="E135" s="2">
        <v>0.94</v>
      </c>
      <c r="F135" s="64">
        <v>0.97299999999999998</v>
      </c>
      <c r="G135" s="2">
        <v>0.63400000000000001</v>
      </c>
      <c r="H135" s="65">
        <v>0.96</v>
      </c>
      <c r="I135" s="65">
        <v>0.495</v>
      </c>
      <c r="J135" s="66">
        <v>0.88800000000000001</v>
      </c>
      <c r="K135" s="66">
        <v>0.35199999999999998</v>
      </c>
    </row>
    <row r="136" spans="1:12" x14ac:dyDescent="0.25">
      <c r="A136" s="6">
        <v>33.4</v>
      </c>
      <c r="B136" s="1">
        <v>0.38700000000000001</v>
      </c>
      <c r="C136" s="1">
        <v>0.49399999999999999</v>
      </c>
      <c r="E136" s="2">
        <v>0.94</v>
      </c>
      <c r="F136" s="64">
        <v>0.97299999999999998</v>
      </c>
      <c r="G136" s="2">
        <v>0.63400000000000001</v>
      </c>
      <c r="H136" s="65">
        <v>0.96</v>
      </c>
      <c r="I136" s="65">
        <v>0.495</v>
      </c>
      <c r="J136" s="66">
        <v>0.88800000000000001</v>
      </c>
      <c r="K136" s="66">
        <v>0.35199999999999998</v>
      </c>
    </row>
    <row r="137" spans="1:12" x14ac:dyDescent="0.25">
      <c r="A137" s="6">
        <v>33.5</v>
      </c>
      <c r="B137" s="1">
        <v>0.38700000000000001</v>
      </c>
      <c r="C137" s="1">
        <v>0.49399999999999999</v>
      </c>
      <c r="E137" s="2">
        <v>0.94</v>
      </c>
      <c r="F137" s="64">
        <v>0.97299999999999998</v>
      </c>
      <c r="G137" s="2">
        <v>0.63400000000000001</v>
      </c>
      <c r="H137" s="65">
        <v>0.96</v>
      </c>
      <c r="I137" s="65">
        <v>0.495</v>
      </c>
      <c r="J137" s="66">
        <v>0.88800000000000001</v>
      </c>
      <c r="K137" s="66">
        <v>0.35199999999999998</v>
      </c>
    </row>
    <row r="138" spans="1:12" x14ac:dyDescent="0.25">
      <c r="A138" s="6">
        <v>33.6</v>
      </c>
      <c r="B138" s="1">
        <v>0.38700000000000001</v>
      </c>
      <c r="C138" s="1">
        <v>0.49399999999999999</v>
      </c>
      <c r="E138" s="2">
        <v>0.94</v>
      </c>
      <c r="F138" s="64">
        <v>0.97299999999999998</v>
      </c>
      <c r="G138" s="2">
        <v>0.63400000000000001</v>
      </c>
      <c r="H138" s="65">
        <v>0.96</v>
      </c>
      <c r="I138" s="65">
        <v>0.495</v>
      </c>
      <c r="J138" s="66">
        <v>0.88800000000000001</v>
      </c>
      <c r="K138" s="66">
        <v>0.35199999999999998</v>
      </c>
    </row>
    <row r="139" spans="1:12" x14ac:dyDescent="0.25">
      <c r="A139" s="6">
        <v>33.700000000000003</v>
      </c>
      <c r="B139" s="1">
        <v>0.38700000000000001</v>
      </c>
      <c r="C139" s="1">
        <v>0.49399999999999999</v>
      </c>
      <c r="E139" s="2">
        <v>0.94</v>
      </c>
      <c r="F139" s="64">
        <v>0.97299999999999998</v>
      </c>
      <c r="G139" s="2">
        <v>0.63400000000000001</v>
      </c>
      <c r="H139" s="65">
        <v>0.96</v>
      </c>
      <c r="I139" s="65">
        <v>0.495</v>
      </c>
      <c r="J139" s="66">
        <v>0.88800000000000001</v>
      </c>
      <c r="K139" s="66">
        <v>0.35199999999999998</v>
      </c>
    </row>
    <row r="140" spans="1:12" x14ac:dyDescent="0.25">
      <c r="A140" s="6">
        <v>33.799999999999997</v>
      </c>
      <c r="B140" s="1">
        <v>0.38700000000000001</v>
      </c>
      <c r="C140" s="1">
        <v>0.49399999999999999</v>
      </c>
      <c r="E140" s="2">
        <v>0.94</v>
      </c>
      <c r="F140" s="64">
        <v>0.97299999999999998</v>
      </c>
      <c r="G140" s="2">
        <v>0.63400000000000001</v>
      </c>
      <c r="H140" s="65">
        <v>0.96</v>
      </c>
      <c r="I140" s="65">
        <v>0.495</v>
      </c>
      <c r="J140" s="66">
        <v>0.88800000000000001</v>
      </c>
      <c r="K140" s="66">
        <v>0.35199999999999998</v>
      </c>
    </row>
    <row r="141" spans="1:12" x14ac:dyDescent="0.25">
      <c r="A141" s="6">
        <v>33.9</v>
      </c>
      <c r="B141" s="1">
        <v>0.38700000000000001</v>
      </c>
      <c r="C141" s="1">
        <v>0.49399999999999999</v>
      </c>
      <c r="E141" s="2">
        <v>0.94</v>
      </c>
      <c r="F141" s="64">
        <v>0.97299999999999998</v>
      </c>
      <c r="G141" s="2">
        <v>0.63400000000000001</v>
      </c>
      <c r="H141" s="65">
        <v>0.96</v>
      </c>
      <c r="I141" s="65">
        <v>0.495</v>
      </c>
      <c r="J141" s="66">
        <v>0.88800000000000001</v>
      </c>
      <c r="K141" s="66">
        <v>0.35199999999999998</v>
      </c>
    </row>
    <row r="142" spans="1:12" x14ac:dyDescent="0.25">
      <c r="A142" s="7">
        <v>34</v>
      </c>
      <c r="B142" s="3">
        <v>0.36299999999999999</v>
      </c>
      <c r="C142" s="3">
        <v>0.47699999999999998</v>
      </c>
      <c r="D142" s="4"/>
      <c r="E142" s="5">
        <v>0.93400000000000005</v>
      </c>
      <c r="F142" s="5">
        <v>0.96899999999999997</v>
      </c>
      <c r="G142" s="5">
        <v>0.61299999999999999</v>
      </c>
      <c r="H142" s="5">
        <v>0.95599999999999996</v>
      </c>
      <c r="I142" s="5">
        <v>0.47899999999999998</v>
      </c>
      <c r="J142" s="5">
        <v>0.875</v>
      </c>
      <c r="K142" s="5">
        <v>0.34</v>
      </c>
      <c r="L142" s="4"/>
    </row>
    <row r="143" spans="1:12" x14ac:dyDescent="0.25">
      <c r="A143" s="7">
        <v>34.1</v>
      </c>
      <c r="B143" s="3">
        <v>0.36299999999999999</v>
      </c>
      <c r="C143" s="3">
        <v>0.47699999999999998</v>
      </c>
      <c r="D143" s="4"/>
      <c r="E143" s="5">
        <v>0.93400000000000005</v>
      </c>
      <c r="F143" s="5">
        <v>0.96899999999999997</v>
      </c>
      <c r="G143" s="5">
        <v>0.61299999999999999</v>
      </c>
      <c r="H143" s="5">
        <v>0.95599999999999996</v>
      </c>
      <c r="I143" s="5">
        <v>0.47899999999999998</v>
      </c>
      <c r="J143" s="5">
        <v>0.875</v>
      </c>
      <c r="K143" s="5">
        <v>0.34</v>
      </c>
      <c r="L143" s="4"/>
    </row>
    <row r="144" spans="1:12" x14ac:dyDescent="0.25">
      <c r="A144" s="7">
        <v>34.200000000000003</v>
      </c>
      <c r="B144" s="3">
        <v>0.36299999999999999</v>
      </c>
      <c r="C144" s="3">
        <v>0.47699999999999998</v>
      </c>
      <c r="D144" s="4"/>
      <c r="E144" s="5">
        <v>0.93400000000000005</v>
      </c>
      <c r="F144" s="5">
        <v>0.96899999999999997</v>
      </c>
      <c r="G144" s="5">
        <v>0.61299999999999999</v>
      </c>
      <c r="H144" s="5">
        <v>0.95599999999999996</v>
      </c>
      <c r="I144" s="5">
        <v>0.47899999999999998</v>
      </c>
      <c r="J144" s="5">
        <v>0.875</v>
      </c>
      <c r="K144" s="5">
        <v>0.34</v>
      </c>
      <c r="L144" s="4"/>
    </row>
    <row r="145" spans="1:12" x14ac:dyDescent="0.25">
      <c r="A145" s="7">
        <v>34.299999999999997</v>
      </c>
      <c r="B145" s="3">
        <v>0.36299999999999999</v>
      </c>
      <c r="C145" s="3">
        <v>0.47699999999999998</v>
      </c>
      <c r="D145" s="4"/>
      <c r="E145" s="5">
        <v>0.93400000000000005</v>
      </c>
      <c r="F145" s="5">
        <v>0.96899999999999997</v>
      </c>
      <c r="G145" s="5">
        <v>0.61299999999999999</v>
      </c>
      <c r="H145" s="5">
        <v>0.95599999999999996</v>
      </c>
      <c r="I145" s="5">
        <v>0.47899999999999998</v>
      </c>
      <c r="J145" s="5">
        <v>0.875</v>
      </c>
      <c r="K145" s="5">
        <v>0.34</v>
      </c>
      <c r="L145" s="4"/>
    </row>
    <row r="146" spans="1:12" x14ac:dyDescent="0.25">
      <c r="A146" s="7">
        <v>34.4</v>
      </c>
      <c r="B146" s="3">
        <v>0.36299999999999999</v>
      </c>
      <c r="C146" s="3">
        <v>0.47699999999999998</v>
      </c>
      <c r="D146" s="4"/>
      <c r="E146" s="5">
        <v>0.93400000000000005</v>
      </c>
      <c r="F146" s="5">
        <v>0.96899999999999997</v>
      </c>
      <c r="G146" s="5">
        <v>0.61299999999999999</v>
      </c>
      <c r="H146" s="5">
        <v>0.95599999999999996</v>
      </c>
      <c r="I146" s="5">
        <v>0.47899999999999998</v>
      </c>
      <c r="J146" s="5">
        <v>0.875</v>
      </c>
      <c r="K146" s="5">
        <v>0.34</v>
      </c>
      <c r="L146" s="4"/>
    </row>
    <row r="147" spans="1:12" x14ac:dyDescent="0.25">
      <c r="A147" s="7">
        <v>34.5</v>
      </c>
      <c r="B147" s="3">
        <v>0.36299999999999999</v>
      </c>
      <c r="C147" s="3">
        <v>0.47699999999999998</v>
      </c>
      <c r="D147" s="4"/>
      <c r="E147" s="5">
        <v>0.93400000000000005</v>
      </c>
      <c r="F147" s="5">
        <v>0.96899999999999997</v>
      </c>
      <c r="G147" s="5">
        <v>0.61299999999999999</v>
      </c>
      <c r="H147" s="5">
        <v>0.95599999999999996</v>
      </c>
      <c r="I147" s="5">
        <v>0.47899999999999998</v>
      </c>
      <c r="J147" s="5">
        <v>0.875</v>
      </c>
      <c r="K147" s="5">
        <v>0.34</v>
      </c>
      <c r="L147" s="4"/>
    </row>
    <row r="148" spans="1:12" x14ac:dyDescent="0.25">
      <c r="A148" s="7">
        <v>34.6</v>
      </c>
      <c r="B148" s="3">
        <v>0.36299999999999999</v>
      </c>
      <c r="C148" s="3">
        <v>0.47699999999999998</v>
      </c>
      <c r="D148" s="4"/>
      <c r="E148" s="5">
        <v>0.93400000000000005</v>
      </c>
      <c r="F148" s="5">
        <v>0.96899999999999997</v>
      </c>
      <c r="G148" s="5">
        <v>0.61299999999999999</v>
      </c>
      <c r="H148" s="5">
        <v>0.95599999999999996</v>
      </c>
      <c r="I148" s="5">
        <v>0.47899999999999998</v>
      </c>
      <c r="J148" s="5">
        <v>0.875</v>
      </c>
      <c r="K148" s="5">
        <v>0.34</v>
      </c>
      <c r="L148" s="4"/>
    </row>
    <row r="149" spans="1:12" x14ac:dyDescent="0.25">
      <c r="A149" s="7">
        <v>34.700000000000003</v>
      </c>
      <c r="B149" s="3">
        <v>0.36299999999999999</v>
      </c>
      <c r="C149" s="3">
        <v>0.47699999999999998</v>
      </c>
      <c r="D149" s="4"/>
      <c r="E149" s="5">
        <v>0.93400000000000005</v>
      </c>
      <c r="F149" s="5">
        <v>0.96899999999999997</v>
      </c>
      <c r="G149" s="5">
        <v>0.61299999999999999</v>
      </c>
      <c r="H149" s="5">
        <v>0.95599999999999996</v>
      </c>
      <c r="I149" s="5">
        <v>0.47899999999999998</v>
      </c>
      <c r="J149" s="5">
        <v>0.875</v>
      </c>
      <c r="K149" s="5">
        <v>0.34</v>
      </c>
      <c r="L149" s="4"/>
    </row>
    <row r="150" spans="1:12" x14ac:dyDescent="0.25">
      <c r="A150" s="7">
        <v>34.799999999999997</v>
      </c>
      <c r="B150" s="3">
        <v>0.36299999999999999</v>
      </c>
      <c r="C150" s="3">
        <v>0.47699999999999998</v>
      </c>
      <c r="D150" s="4"/>
      <c r="E150" s="5">
        <v>0.93400000000000005</v>
      </c>
      <c r="F150" s="5">
        <v>0.96899999999999997</v>
      </c>
      <c r="G150" s="5">
        <v>0.61299999999999999</v>
      </c>
      <c r="H150" s="5">
        <v>0.95599999999999996</v>
      </c>
      <c r="I150" s="5">
        <v>0.47899999999999998</v>
      </c>
      <c r="J150" s="5">
        <v>0.875</v>
      </c>
      <c r="K150" s="5">
        <v>0.34</v>
      </c>
      <c r="L150" s="4"/>
    </row>
    <row r="151" spans="1:12" x14ac:dyDescent="0.25">
      <c r="A151" s="7">
        <v>34.9</v>
      </c>
      <c r="B151" s="3">
        <v>0.36299999999999999</v>
      </c>
      <c r="C151" s="3">
        <v>0.47699999999999998</v>
      </c>
      <c r="D151" s="4"/>
      <c r="E151" s="5">
        <v>0.93400000000000005</v>
      </c>
      <c r="F151" s="5">
        <v>0.96899999999999997</v>
      </c>
      <c r="G151" s="5">
        <v>0.61299999999999999</v>
      </c>
      <c r="H151" s="5">
        <v>0.95599999999999996</v>
      </c>
      <c r="I151" s="5">
        <v>0.47899999999999998</v>
      </c>
      <c r="J151" s="5">
        <v>0.875</v>
      </c>
      <c r="K151" s="5">
        <v>0.34</v>
      </c>
      <c r="L151" s="4"/>
    </row>
    <row r="152" spans="1:12" x14ac:dyDescent="0.25">
      <c r="A152" s="6">
        <v>35</v>
      </c>
      <c r="B152" s="1">
        <v>0.34300000000000003</v>
      </c>
      <c r="C152" s="1">
        <v>0.47199999999999998</v>
      </c>
      <c r="E152" s="2">
        <v>0.93500000000000005</v>
      </c>
      <c r="F152" s="64">
        <v>0.97</v>
      </c>
      <c r="G152" s="2">
        <v>0.58899999999999997</v>
      </c>
      <c r="H152" s="65">
        <v>0.95399999999999996</v>
      </c>
      <c r="I152" s="65">
        <v>0.48599999999999999</v>
      </c>
      <c r="J152" s="66">
        <v>0.879</v>
      </c>
      <c r="K152" s="66">
        <v>0.34100000000000003</v>
      </c>
    </row>
    <row r="153" spans="1:12" x14ac:dyDescent="0.25">
      <c r="A153" s="6">
        <v>35.1</v>
      </c>
      <c r="B153" s="1">
        <v>0.34300000000000003</v>
      </c>
      <c r="C153" s="1">
        <v>0.47199999999999998</v>
      </c>
      <c r="E153" s="2">
        <v>0.93500000000000005</v>
      </c>
      <c r="F153" s="64">
        <v>0.97</v>
      </c>
      <c r="G153" s="2">
        <v>0.58899999999999997</v>
      </c>
      <c r="H153" s="65">
        <v>0.95399999999999996</v>
      </c>
      <c r="I153" s="65">
        <v>0.48599999999999999</v>
      </c>
      <c r="J153" s="66">
        <v>0.879</v>
      </c>
      <c r="K153" s="66">
        <v>0.34100000000000003</v>
      </c>
    </row>
    <row r="154" spans="1:12" x14ac:dyDescent="0.25">
      <c r="A154" s="6">
        <v>35.200000000000003</v>
      </c>
      <c r="B154" s="1">
        <v>0.34300000000000003</v>
      </c>
      <c r="C154" s="1">
        <v>0.47199999999999998</v>
      </c>
      <c r="E154" s="2">
        <v>0.93500000000000005</v>
      </c>
      <c r="F154" s="64">
        <v>0.97</v>
      </c>
      <c r="G154" s="2">
        <v>0.58899999999999997</v>
      </c>
      <c r="H154" s="65">
        <v>0.95399999999999996</v>
      </c>
      <c r="I154" s="65">
        <v>0.48599999999999999</v>
      </c>
      <c r="J154" s="66">
        <v>0.879</v>
      </c>
      <c r="K154" s="66">
        <v>0.34100000000000003</v>
      </c>
    </row>
    <row r="155" spans="1:12" x14ac:dyDescent="0.25">
      <c r="A155" s="6">
        <v>35.299999999999997</v>
      </c>
      <c r="B155" s="1">
        <v>0.34300000000000003</v>
      </c>
      <c r="C155" s="1">
        <v>0.47199999999999998</v>
      </c>
      <c r="E155" s="2">
        <v>0.93500000000000005</v>
      </c>
      <c r="F155" s="64">
        <v>0.97</v>
      </c>
      <c r="G155" s="2">
        <v>0.58899999999999997</v>
      </c>
      <c r="H155" s="65">
        <v>0.95399999999999996</v>
      </c>
      <c r="I155" s="65">
        <v>0.48599999999999999</v>
      </c>
      <c r="J155" s="66">
        <v>0.879</v>
      </c>
      <c r="K155" s="66">
        <v>0.34100000000000003</v>
      </c>
    </row>
    <row r="156" spans="1:12" x14ac:dyDescent="0.25">
      <c r="A156" s="6">
        <v>35.4</v>
      </c>
      <c r="B156" s="1">
        <v>0.34300000000000003</v>
      </c>
      <c r="C156" s="1">
        <v>0.47199999999999998</v>
      </c>
      <c r="E156" s="2">
        <v>0.93500000000000005</v>
      </c>
      <c r="F156" s="64">
        <v>0.97</v>
      </c>
      <c r="G156" s="2">
        <v>0.58899999999999997</v>
      </c>
      <c r="H156" s="65">
        <v>0.95399999999999996</v>
      </c>
      <c r="I156" s="65">
        <v>0.48599999999999999</v>
      </c>
      <c r="J156" s="66">
        <v>0.879</v>
      </c>
      <c r="K156" s="66">
        <v>0.34100000000000003</v>
      </c>
    </row>
    <row r="157" spans="1:12" x14ac:dyDescent="0.25">
      <c r="A157" s="6">
        <v>35.5</v>
      </c>
      <c r="B157" s="1">
        <v>0.34300000000000003</v>
      </c>
      <c r="C157" s="1">
        <v>0.47199999999999998</v>
      </c>
      <c r="E157" s="2">
        <v>0.93500000000000005</v>
      </c>
      <c r="F157" s="64">
        <v>0.97</v>
      </c>
      <c r="G157" s="2">
        <v>0.58899999999999997</v>
      </c>
      <c r="H157" s="65">
        <v>0.95399999999999996</v>
      </c>
      <c r="I157" s="65">
        <v>0.48599999999999999</v>
      </c>
      <c r="J157" s="66">
        <v>0.879</v>
      </c>
      <c r="K157" s="66">
        <v>0.34100000000000003</v>
      </c>
    </row>
    <row r="158" spans="1:12" x14ac:dyDescent="0.25">
      <c r="A158" s="6">
        <v>35.6</v>
      </c>
      <c r="B158" s="1">
        <v>0.34300000000000003</v>
      </c>
      <c r="C158" s="1">
        <v>0.47199999999999998</v>
      </c>
      <c r="E158" s="2">
        <v>0.93500000000000005</v>
      </c>
      <c r="F158" s="64">
        <v>0.97</v>
      </c>
      <c r="G158" s="2">
        <v>0.58899999999999997</v>
      </c>
      <c r="H158" s="65">
        <v>0.95399999999999996</v>
      </c>
      <c r="I158" s="65">
        <v>0.48599999999999999</v>
      </c>
      <c r="J158" s="66">
        <v>0.879</v>
      </c>
      <c r="K158" s="66">
        <v>0.34100000000000003</v>
      </c>
    </row>
    <row r="159" spans="1:12" x14ac:dyDescent="0.25">
      <c r="A159" s="6">
        <v>35.700000000000003</v>
      </c>
      <c r="B159" s="1">
        <v>0.34300000000000003</v>
      </c>
      <c r="C159" s="1">
        <v>0.47199999999999998</v>
      </c>
      <c r="E159" s="2">
        <v>0.93500000000000005</v>
      </c>
      <c r="F159" s="64">
        <v>0.97</v>
      </c>
      <c r="G159" s="2">
        <v>0.58899999999999997</v>
      </c>
      <c r="H159" s="65">
        <v>0.95399999999999996</v>
      </c>
      <c r="I159" s="65">
        <v>0.48599999999999999</v>
      </c>
      <c r="J159" s="66">
        <v>0.879</v>
      </c>
      <c r="K159" s="66">
        <v>0.34100000000000003</v>
      </c>
    </row>
    <row r="160" spans="1:12" x14ac:dyDescent="0.25">
      <c r="A160" s="6">
        <v>35.799999999999997</v>
      </c>
      <c r="B160" s="1">
        <v>0.34300000000000003</v>
      </c>
      <c r="C160" s="1">
        <v>0.47199999999999998</v>
      </c>
      <c r="E160" s="2">
        <v>0.93500000000000005</v>
      </c>
      <c r="F160" s="64">
        <v>0.97</v>
      </c>
      <c r="G160" s="2">
        <v>0.58899999999999997</v>
      </c>
      <c r="H160" s="65">
        <v>0.95399999999999996</v>
      </c>
      <c r="I160" s="65">
        <v>0.48599999999999999</v>
      </c>
      <c r="J160" s="66">
        <v>0.879</v>
      </c>
      <c r="K160" s="66">
        <v>0.34100000000000003</v>
      </c>
    </row>
    <row r="161" spans="1:12" x14ac:dyDescent="0.25">
      <c r="A161" s="6">
        <v>35.9</v>
      </c>
      <c r="B161" s="1">
        <v>0.34300000000000003</v>
      </c>
      <c r="C161" s="1">
        <v>0.47199999999999998</v>
      </c>
      <c r="E161" s="2">
        <v>0.93500000000000005</v>
      </c>
      <c r="F161" s="64">
        <v>0.97</v>
      </c>
      <c r="G161" s="2">
        <v>0.58899999999999997</v>
      </c>
      <c r="H161" s="65">
        <v>0.95399999999999996</v>
      </c>
      <c r="I161" s="65">
        <v>0.48599999999999999</v>
      </c>
      <c r="J161" s="66">
        <v>0.879</v>
      </c>
      <c r="K161" s="66">
        <v>0.34100000000000003</v>
      </c>
    </row>
    <row r="162" spans="1:12" x14ac:dyDescent="0.25">
      <c r="A162" s="7">
        <v>36</v>
      </c>
      <c r="B162" s="3">
        <v>0.32800000000000001</v>
      </c>
      <c r="C162" s="3">
        <v>0.442</v>
      </c>
      <c r="D162" s="4"/>
      <c r="E162" s="5">
        <v>0.92500000000000004</v>
      </c>
      <c r="F162" s="5">
        <v>0.96299999999999997</v>
      </c>
      <c r="G162" s="5">
        <v>0.54300000000000004</v>
      </c>
      <c r="H162" s="5">
        <v>0.95</v>
      </c>
      <c r="I162" s="5">
        <v>0.45600000000000002</v>
      </c>
      <c r="J162" s="77">
        <v>0.86199999999999999</v>
      </c>
      <c r="K162" s="5">
        <v>0.32600000000000001</v>
      </c>
      <c r="L162" s="4"/>
    </row>
    <row r="163" spans="1:12" x14ac:dyDescent="0.25">
      <c r="A163" s="7">
        <v>36.1</v>
      </c>
      <c r="B163" s="3">
        <v>0.32800000000000001</v>
      </c>
      <c r="C163" s="3">
        <v>0.442</v>
      </c>
      <c r="D163" s="4"/>
      <c r="E163" s="5">
        <v>0.92500000000000004</v>
      </c>
      <c r="F163" s="5">
        <v>0.96299999999999997</v>
      </c>
      <c r="G163" s="5">
        <v>0.54300000000000004</v>
      </c>
      <c r="H163" s="5">
        <v>0.95</v>
      </c>
      <c r="I163" s="5">
        <v>0.45600000000000002</v>
      </c>
      <c r="J163" s="77">
        <v>0.86199999999999999</v>
      </c>
      <c r="K163" s="5">
        <v>0.32600000000000001</v>
      </c>
      <c r="L163" s="4"/>
    </row>
    <row r="164" spans="1:12" x14ac:dyDescent="0.25">
      <c r="A164" s="7">
        <v>36.200000000000003</v>
      </c>
      <c r="B164" s="3">
        <v>0.32800000000000001</v>
      </c>
      <c r="C164" s="3">
        <v>0.442</v>
      </c>
      <c r="D164" s="4"/>
      <c r="E164" s="5">
        <v>0.92500000000000004</v>
      </c>
      <c r="F164" s="5">
        <v>0.96299999999999997</v>
      </c>
      <c r="G164" s="5">
        <v>0.54300000000000004</v>
      </c>
      <c r="H164" s="5">
        <v>0.95</v>
      </c>
      <c r="I164" s="5">
        <v>0.45600000000000002</v>
      </c>
      <c r="J164" s="77">
        <v>0.86199999999999999</v>
      </c>
      <c r="K164" s="5">
        <v>0.32600000000000001</v>
      </c>
      <c r="L164" s="4"/>
    </row>
    <row r="165" spans="1:12" x14ac:dyDescent="0.25">
      <c r="A165" s="7">
        <v>36.299999999999997</v>
      </c>
      <c r="B165" s="3">
        <v>0.32800000000000001</v>
      </c>
      <c r="C165" s="3">
        <v>0.442</v>
      </c>
      <c r="D165" s="4"/>
      <c r="E165" s="5">
        <v>0.92500000000000004</v>
      </c>
      <c r="F165" s="5">
        <v>0.96299999999999997</v>
      </c>
      <c r="G165" s="5">
        <v>0.54300000000000004</v>
      </c>
      <c r="H165" s="5">
        <v>0.95</v>
      </c>
      <c r="I165" s="5">
        <v>0.45600000000000002</v>
      </c>
      <c r="J165" s="77">
        <v>0.86199999999999999</v>
      </c>
      <c r="K165" s="5">
        <v>0.32600000000000001</v>
      </c>
      <c r="L165" s="4"/>
    </row>
    <row r="166" spans="1:12" x14ac:dyDescent="0.25">
      <c r="A166" s="7">
        <v>36.4</v>
      </c>
      <c r="B166" s="3">
        <v>0.32800000000000001</v>
      </c>
      <c r="C166" s="3">
        <v>0.442</v>
      </c>
      <c r="D166" s="4"/>
      <c r="E166" s="5">
        <v>0.92500000000000004</v>
      </c>
      <c r="F166" s="5">
        <v>0.96299999999999997</v>
      </c>
      <c r="G166" s="5">
        <v>0.54300000000000004</v>
      </c>
      <c r="H166" s="5">
        <v>0.95</v>
      </c>
      <c r="I166" s="5">
        <v>0.45600000000000002</v>
      </c>
      <c r="J166" s="77">
        <v>0.86199999999999999</v>
      </c>
      <c r="K166" s="5">
        <v>0.32600000000000001</v>
      </c>
      <c r="L166" s="4"/>
    </row>
    <row r="167" spans="1:12" x14ac:dyDescent="0.25">
      <c r="A167" s="7">
        <v>36.5</v>
      </c>
      <c r="B167" s="3">
        <v>0.32800000000000001</v>
      </c>
      <c r="C167" s="3">
        <v>0.442</v>
      </c>
      <c r="D167" s="4"/>
      <c r="E167" s="5">
        <v>0.92500000000000004</v>
      </c>
      <c r="F167" s="5">
        <v>0.96299999999999997</v>
      </c>
      <c r="G167" s="5">
        <v>0.54300000000000004</v>
      </c>
      <c r="H167" s="5">
        <v>0.95</v>
      </c>
      <c r="I167" s="5">
        <v>0.45600000000000002</v>
      </c>
      <c r="J167" s="77">
        <v>0.86199999999999999</v>
      </c>
      <c r="K167" s="5">
        <v>0.32600000000000001</v>
      </c>
      <c r="L167" s="4"/>
    </row>
    <row r="168" spans="1:12" x14ac:dyDescent="0.25">
      <c r="A168" s="7">
        <v>36.6</v>
      </c>
      <c r="B168" s="3">
        <v>0.32800000000000001</v>
      </c>
      <c r="C168" s="3">
        <v>0.442</v>
      </c>
      <c r="D168" s="4"/>
      <c r="E168" s="5">
        <v>0.92500000000000004</v>
      </c>
      <c r="F168" s="5">
        <v>0.96299999999999997</v>
      </c>
      <c r="G168" s="5">
        <v>0.54300000000000004</v>
      </c>
      <c r="H168" s="5">
        <v>0.95</v>
      </c>
      <c r="I168" s="5">
        <v>0.45600000000000002</v>
      </c>
      <c r="J168" s="77">
        <v>0.86199999999999999</v>
      </c>
      <c r="K168" s="5">
        <v>0.32600000000000001</v>
      </c>
      <c r="L168" s="4"/>
    </row>
    <row r="169" spans="1:12" x14ac:dyDescent="0.25">
      <c r="A169" s="7">
        <v>36.700000000000003</v>
      </c>
      <c r="B169" s="3">
        <v>0.32800000000000001</v>
      </c>
      <c r="C169" s="3">
        <v>0.442</v>
      </c>
      <c r="D169" s="4"/>
      <c r="E169" s="5">
        <v>0.92500000000000004</v>
      </c>
      <c r="F169" s="5">
        <v>0.96299999999999997</v>
      </c>
      <c r="G169" s="5">
        <v>0.54300000000000004</v>
      </c>
      <c r="H169" s="5">
        <v>0.95</v>
      </c>
      <c r="I169" s="5">
        <v>0.45600000000000002</v>
      </c>
      <c r="J169" s="77">
        <v>0.86199999999999999</v>
      </c>
      <c r="K169" s="5">
        <v>0.32600000000000001</v>
      </c>
      <c r="L169" s="4"/>
    </row>
    <row r="170" spans="1:12" x14ac:dyDescent="0.25">
      <c r="A170" s="7">
        <v>36.799999999999997</v>
      </c>
      <c r="B170" s="3">
        <v>0.32800000000000001</v>
      </c>
      <c r="C170" s="3">
        <v>0.442</v>
      </c>
      <c r="D170" s="4"/>
      <c r="E170" s="5">
        <v>0.92500000000000004</v>
      </c>
      <c r="F170" s="5">
        <v>0.96299999999999997</v>
      </c>
      <c r="G170" s="5">
        <v>0.54300000000000004</v>
      </c>
      <c r="H170" s="5">
        <v>0.95</v>
      </c>
      <c r="I170" s="5">
        <v>0.45600000000000002</v>
      </c>
      <c r="J170" s="77">
        <v>0.86199999999999999</v>
      </c>
      <c r="K170" s="5">
        <v>0.32600000000000001</v>
      </c>
      <c r="L170" s="4"/>
    </row>
    <row r="171" spans="1:12" x14ac:dyDescent="0.25">
      <c r="A171" s="7">
        <v>36.9</v>
      </c>
      <c r="B171" s="3">
        <v>0.32800000000000001</v>
      </c>
      <c r="C171" s="3">
        <v>0.442</v>
      </c>
      <c r="D171" s="4"/>
      <c r="E171" s="5">
        <v>0.92500000000000004</v>
      </c>
      <c r="F171" s="5">
        <v>0.96299999999999997</v>
      </c>
      <c r="G171" s="5">
        <v>0.54300000000000004</v>
      </c>
      <c r="H171" s="5">
        <v>0.95</v>
      </c>
      <c r="I171" s="5">
        <v>0.45600000000000002</v>
      </c>
      <c r="J171" s="77">
        <v>0.86199999999999999</v>
      </c>
      <c r="K171" s="5">
        <v>0.32600000000000001</v>
      </c>
      <c r="L171" s="4"/>
    </row>
    <row r="172" spans="1:12" x14ac:dyDescent="0.25">
      <c r="A172" s="6">
        <v>37</v>
      </c>
      <c r="B172" s="1">
        <v>0.32</v>
      </c>
      <c r="C172" s="1">
        <v>0.442</v>
      </c>
      <c r="E172" s="2">
        <v>0.92800000000000005</v>
      </c>
      <c r="F172" s="64">
        <v>0.96299999999999997</v>
      </c>
      <c r="G172" s="2">
        <v>0.54100000000000004</v>
      </c>
      <c r="H172" s="65">
        <v>0.95699999999999996</v>
      </c>
      <c r="I172" s="65">
        <v>0.46200000000000002</v>
      </c>
      <c r="J172" s="66">
        <v>0.86499999999999999</v>
      </c>
      <c r="K172" s="66">
        <v>0.32500000000000001</v>
      </c>
    </row>
    <row r="173" spans="1:12" x14ac:dyDescent="0.25">
      <c r="A173" s="6">
        <v>37.1</v>
      </c>
      <c r="B173" s="1">
        <v>0.32</v>
      </c>
      <c r="C173" s="1">
        <v>0.442</v>
      </c>
      <c r="E173" s="2">
        <v>0.92800000000000005</v>
      </c>
      <c r="F173" s="64">
        <v>0.96299999999999997</v>
      </c>
      <c r="G173" s="2">
        <v>0.54100000000000004</v>
      </c>
      <c r="H173" s="65">
        <v>0.95699999999999996</v>
      </c>
      <c r="I173" s="65">
        <v>0.46200000000000002</v>
      </c>
      <c r="J173" s="66">
        <v>0.86499999999999999</v>
      </c>
      <c r="K173" s="66">
        <v>0.32500000000000001</v>
      </c>
    </row>
    <row r="174" spans="1:12" x14ac:dyDescent="0.25">
      <c r="A174" s="6">
        <v>37.200000000000003</v>
      </c>
      <c r="B174" s="1">
        <v>0.32</v>
      </c>
      <c r="C174" s="1">
        <v>0.442</v>
      </c>
      <c r="E174" s="2">
        <v>0.92800000000000005</v>
      </c>
      <c r="F174" s="64">
        <v>0.96299999999999997</v>
      </c>
      <c r="G174" s="2">
        <v>0.54100000000000004</v>
      </c>
      <c r="H174" s="65">
        <v>0.95699999999999996</v>
      </c>
      <c r="I174" s="65">
        <v>0.46200000000000002</v>
      </c>
      <c r="J174" s="66">
        <v>0.86499999999999999</v>
      </c>
      <c r="K174" s="66">
        <v>0.32500000000000001</v>
      </c>
    </row>
    <row r="175" spans="1:12" x14ac:dyDescent="0.25">
      <c r="A175" s="6">
        <v>37.299999999999997</v>
      </c>
      <c r="B175" s="1">
        <v>0.32</v>
      </c>
      <c r="C175" s="1">
        <v>0.442</v>
      </c>
      <c r="E175" s="2">
        <v>0.92800000000000005</v>
      </c>
      <c r="F175" s="64">
        <v>0.96299999999999997</v>
      </c>
      <c r="G175" s="2">
        <v>0.54100000000000004</v>
      </c>
      <c r="H175" s="65">
        <v>0.95699999999999996</v>
      </c>
      <c r="I175" s="65">
        <v>0.46200000000000002</v>
      </c>
      <c r="J175" s="66">
        <v>0.86499999999999999</v>
      </c>
      <c r="K175" s="66">
        <v>0.32500000000000001</v>
      </c>
    </row>
    <row r="176" spans="1:12" x14ac:dyDescent="0.25">
      <c r="A176" s="6">
        <v>37.4</v>
      </c>
      <c r="B176" s="1">
        <v>0.32</v>
      </c>
      <c r="C176" s="1">
        <v>0.442</v>
      </c>
      <c r="E176" s="2">
        <v>0.92800000000000005</v>
      </c>
      <c r="F176" s="64">
        <v>0.96299999999999997</v>
      </c>
      <c r="G176" s="2">
        <v>0.54100000000000004</v>
      </c>
      <c r="H176" s="65">
        <v>0.95699999999999996</v>
      </c>
      <c r="I176" s="65">
        <v>0.46200000000000002</v>
      </c>
      <c r="J176" s="66">
        <v>0.86499999999999999</v>
      </c>
      <c r="K176" s="66">
        <v>0.32500000000000001</v>
      </c>
    </row>
    <row r="177" spans="1:12" x14ac:dyDescent="0.25">
      <c r="A177" s="6">
        <v>37.5</v>
      </c>
      <c r="B177" s="1">
        <v>0.32</v>
      </c>
      <c r="C177" s="1">
        <v>0.442</v>
      </c>
      <c r="E177" s="2">
        <v>0.92800000000000005</v>
      </c>
      <c r="F177" s="64">
        <v>0.96299999999999997</v>
      </c>
      <c r="G177" s="2">
        <v>0.54100000000000004</v>
      </c>
      <c r="H177" s="65">
        <v>0.95699999999999996</v>
      </c>
      <c r="I177" s="65">
        <v>0.46200000000000002</v>
      </c>
      <c r="J177" s="66">
        <v>0.86499999999999999</v>
      </c>
      <c r="K177" s="66">
        <v>0.32500000000000001</v>
      </c>
    </row>
    <row r="178" spans="1:12" x14ac:dyDescent="0.25">
      <c r="A178" s="6">
        <v>37.6</v>
      </c>
      <c r="B178" s="1">
        <v>0.32</v>
      </c>
      <c r="C178" s="1">
        <v>0.442</v>
      </c>
      <c r="E178" s="2">
        <v>0.92800000000000005</v>
      </c>
      <c r="F178" s="64">
        <v>0.96299999999999997</v>
      </c>
      <c r="G178" s="2">
        <v>0.54100000000000004</v>
      </c>
      <c r="H178" s="65">
        <v>0.95699999999999996</v>
      </c>
      <c r="I178" s="65">
        <v>0.46200000000000002</v>
      </c>
      <c r="J178" s="66">
        <v>0.86499999999999999</v>
      </c>
      <c r="K178" s="66">
        <v>0.32500000000000001</v>
      </c>
    </row>
    <row r="179" spans="1:12" x14ac:dyDescent="0.25">
      <c r="A179" s="6">
        <v>37.700000000000003</v>
      </c>
      <c r="B179" s="1">
        <v>0.32</v>
      </c>
      <c r="C179" s="1">
        <v>0.442</v>
      </c>
      <c r="E179" s="2">
        <v>0.92800000000000005</v>
      </c>
      <c r="F179" s="64">
        <v>0.96299999999999997</v>
      </c>
      <c r="G179" s="2">
        <v>0.54100000000000004</v>
      </c>
      <c r="H179" s="65">
        <v>0.95699999999999996</v>
      </c>
      <c r="I179" s="65">
        <v>0.46200000000000002</v>
      </c>
      <c r="J179" s="66">
        <v>0.86499999999999999</v>
      </c>
      <c r="K179" s="66">
        <v>0.32500000000000001</v>
      </c>
    </row>
    <row r="180" spans="1:12" x14ac:dyDescent="0.25">
      <c r="A180" s="6">
        <v>37.799999999999997</v>
      </c>
      <c r="B180" s="1">
        <v>0.32</v>
      </c>
      <c r="C180" s="1">
        <v>0.442</v>
      </c>
      <c r="E180" s="2">
        <v>0.92800000000000005</v>
      </c>
      <c r="F180" s="64">
        <v>0.96299999999999997</v>
      </c>
      <c r="G180" s="2">
        <v>0.54100000000000004</v>
      </c>
      <c r="H180" s="65">
        <v>0.95699999999999996</v>
      </c>
      <c r="I180" s="65">
        <v>0.46200000000000002</v>
      </c>
      <c r="J180" s="66">
        <v>0.86499999999999999</v>
      </c>
      <c r="K180" s="66">
        <v>0.32500000000000001</v>
      </c>
    </row>
    <row r="181" spans="1:12" x14ac:dyDescent="0.25">
      <c r="A181" s="6">
        <v>37.9</v>
      </c>
      <c r="B181" s="1">
        <v>0.32</v>
      </c>
      <c r="C181" s="1">
        <v>0.442</v>
      </c>
      <c r="E181" s="2">
        <v>0.92800000000000005</v>
      </c>
      <c r="F181" s="64">
        <v>0.96299999999999997</v>
      </c>
      <c r="G181" s="2">
        <v>0.54100000000000004</v>
      </c>
      <c r="H181" s="65">
        <v>0.95699999999999996</v>
      </c>
      <c r="I181" s="65">
        <v>0.46200000000000002</v>
      </c>
      <c r="J181" s="66">
        <v>0.86499999999999999</v>
      </c>
      <c r="K181" s="66">
        <v>0.32500000000000001</v>
      </c>
    </row>
    <row r="182" spans="1:12" x14ac:dyDescent="0.25">
      <c r="A182" s="7">
        <v>38</v>
      </c>
      <c r="B182" s="3">
        <v>0.317</v>
      </c>
      <c r="C182" s="3">
        <v>0.43</v>
      </c>
      <c r="D182" s="4"/>
      <c r="E182" s="5">
        <v>0.92700000000000005</v>
      </c>
      <c r="F182" s="5">
        <v>0.95399999999999996</v>
      </c>
      <c r="G182" s="5">
        <v>0.5</v>
      </c>
      <c r="H182" s="5">
        <v>0.94799999999999995</v>
      </c>
      <c r="I182" s="5">
        <v>0.46899999999999997</v>
      </c>
      <c r="J182" s="5">
        <v>0.88</v>
      </c>
      <c r="K182" s="5">
        <v>0.32200000000000001</v>
      </c>
      <c r="L182" s="4"/>
    </row>
    <row r="183" spans="1:12" x14ac:dyDescent="0.25">
      <c r="A183" s="7">
        <v>38.1</v>
      </c>
      <c r="B183" s="3">
        <v>0.317</v>
      </c>
      <c r="C183" s="3">
        <v>0.43</v>
      </c>
      <c r="D183" s="4"/>
      <c r="E183" s="5">
        <v>0.92700000000000005</v>
      </c>
      <c r="F183" s="5">
        <v>0.95399999999999996</v>
      </c>
      <c r="G183" s="5">
        <v>0.5</v>
      </c>
      <c r="H183" s="5">
        <v>0.94799999999999995</v>
      </c>
      <c r="I183" s="5">
        <v>0.46899999999999997</v>
      </c>
      <c r="J183" s="5">
        <v>0.88</v>
      </c>
      <c r="K183" s="5">
        <v>0.32200000000000001</v>
      </c>
      <c r="L183" s="4"/>
    </row>
    <row r="184" spans="1:12" x14ac:dyDescent="0.25">
      <c r="A184" s="7">
        <v>38.200000000000003</v>
      </c>
      <c r="B184" s="3">
        <v>0.317</v>
      </c>
      <c r="C184" s="3">
        <v>0.43</v>
      </c>
      <c r="D184" s="4"/>
      <c r="E184" s="5">
        <v>0.92700000000000005</v>
      </c>
      <c r="F184" s="5">
        <v>0.95399999999999996</v>
      </c>
      <c r="G184" s="5">
        <v>0.5</v>
      </c>
      <c r="H184" s="5">
        <v>0.94799999999999995</v>
      </c>
      <c r="I184" s="5">
        <v>0.46899999999999997</v>
      </c>
      <c r="J184" s="5">
        <v>0.88</v>
      </c>
      <c r="K184" s="5">
        <v>0.32200000000000001</v>
      </c>
      <c r="L184" s="4"/>
    </row>
    <row r="185" spans="1:12" x14ac:dyDescent="0.25">
      <c r="A185" s="7">
        <v>38.299999999999997</v>
      </c>
      <c r="B185" s="3">
        <v>0.317</v>
      </c>
      <c r="C185" s="3">
        <v>0.43</v>
      </c>
      <c r="D185" s="4"/>
      <c r="E185" s="5">
        <v>0.92700000000000005</v>
      </c>
      <c r="F185" s="5">
        <v>0.95399999999999996</v>
      </c>
      <c r="G185" s="5">
        <v>0.5</v>
      </c>
      <c r="H185" s="5">
        <v>0.94799999999999995</v>
      </c>
      <c r="I185" s="5">
        <v>0.46899999999999997</v>
      </c>
      <c r="J185" s="5">
        <v>0.88</v>
      </c>
      <c r="K185" s="5">
        <v>0.32200000000000001</v>
      </c>
      <c r="L185" s="4"/>
    </row>
    <row r="186" spans="1:12" x14ac:dyDescent="0.25">
      <c r="A186" s="7">
        <v>38.4</v>
      </c>
      <c r="B186" s="3">
        <v>0.317</v>
      </c>
      <c r="C186" s="3">
        <v>0.43</v>
      </c>
      <c r="D186" s="4"/>
      <c r="E186" s="5">
        <v>0.92700000000000005</v>
      </c>
      <c r="F186" s="5">
        <v>0.95399999999999996</v>
      </c>
      <c r="G186" s="5">
        <v>0.5</v>
      </c>
      <c r="H186" s="5">
        <v>0.94799999999999995</v>
      </c>
      <c r="I186" s="5">
        <v>0.46899999999999997</v>
      </c>
      <c r="J186" s="5">
        <v>0.88</v>
      </c>
      <c r="K186" s="5">
        <v>0.32200000000000001</v>
      </c>
      <c r="L186" s="4"/>
    </row>
    <row r="187" spans="1:12" x14ac:dyDescent="0.25">
      <c r="A187" s="7">
        <v>38.5</v>
      </c>
      <c r="B187" s="3">
        <v>0.317</v>
      </c>
      <c r="C187" s="3">
        <v>0.43</v>
      </c>
      <c r="D187" s="4"/>
      <c r="E187" s="5">
        <v>0.92700000000000005</v>
      </c>
      <c r="F187" s="5">
        <v>0.95399999999999996</v>
      </c>
      <c r="G187" s="5">
        <v>0.5</v>
      </c>
      <c r="H187" s="5">
        <v>0.94799999999999995</v>
      </c>
      <c r="I187" s="5">
        <v>0.46899999999999997</v>
      </c>
      <c r="J187" s="5">
        <v>0.88</v>
      </c>
      <c r="K187" s="5">
        <v>0.32200000000000001</v>
      </c>
      <c r="L187" s="4"/>
    </row>
    <row r="188" spans="1:12" x14ac:dyDescent="0.25">
      <c r="A188" s="7">
        <v>38.6</v>
      </c>
      <c r="B188" s="3">
        <v>0.317</v>
      </c>
      <c r="C188" s="3">
        <v>0.43</v>
      </c>
      <c r="D188" s="4"/>
      <c r="E188" s="5">
        <v>0.92700000000000005</v>
      </c>
      <c r="F188" s="5">
        <v>0.95399999999999996</v>
      </c>
      <c r="G188" s="5">
        <v>0.5</v>
      </c>
      <c r="H188" s="5">
        <v>0.94799999999999995</v>
      </c>
      <c r="I188" s="5">
        <v>0.46899999999999997</v>
      </c>
      <c r="J188" s="5">
        <v>0.88</v>
      </c>
      <c r="K188" s="5">
        <v>0.32200000000000001</v>
      </c>
      <c r="L188" s="4"/>
    </row>
    <row r="189" spans="1:12" x14ac:dyDescent="0.25">
      <c r="A189" s="7">
        <v>38.700000000000003</v>
      </c>
      <c r="B189" s="3">
        <v>0.317</v>
      </c>
      <c r="C189" s="3">
        <v>0.43</v>
      </c>
      <c r="D189" s="4"/>
      <c r="E189" s="5">
        <v>0.92700000000000005</v>
      </c>
      <c r="F189" s="5">
        <v>0.95399999999999996</v>
      </c>
      <c r="G189" s="5">
        <v>0.5</v>
      </c>
      <c r="H189" s="5">
        <v>0.94799999999999995</v>
      </c>
      <c r="I189" s="5">
        <v>0.46899999999999997</v>
      </c>
      <c r="J189" s="5">
        <v>0.88</v>
      </c>
      <c r="K189" s="5">
        <v>0.32200000000000001</v>
      </c>
      <c r="L189" s="4"/>
    </row>
    <row r="190" spans="1:12" x14ac:dyDescent="0.25">
      <c r="A190" s="7">
        <v>38.799999999999997</v>
      </c>
      <c r="B190" s="3">
        <v>0.317</v>
      </c>
      <c r="C190" s="3">
        <v>0.43</v>
      </c>
      <c r="D190" s="4"/>
      <c r="E190" s="5">
        <v>0.92700000000000005</v>
      </c>
      <c r="F190" s="5">
        <v>0.95399999999999996</v>
      </c>
      <c r="G190" s="5">
        <v>0.5</v>
      </c>
      <c r="H190" s="5">
        <v>0.94799999999999995</v>
      </c>
      <c r="I190" s="5">
        <v>0.46899999999999997</v>
      </c>
      <c r="J190" s="5">
        <v>0.88</v>
      </c>
      <c r="K190" s="5">
        <v>0.32200000000000001</v>
      </c>
      <c r="L190" s="4"/>
    </row>
    <row r="191" spans="1:12" x14ac:dyDescent="0.25">
      <c r="A191" s="7">
        <v>38.9</v>
      </c>
      <c r="B191" s="3">
        <v>0.317</v>
      </c>
      <c r="C191" s="3">
        <v>0.43</v>
      </c>
      <c r="D191" s="4"/>
      <c r="E191" s="5">
        <v>0.92700000000000005</v>
      </c>
      <c r="F191" s="5">
        <v>0.95399999999999996</v>
      </c>
      <c r="G191" s="5">
        <v>0.5</v>
      </c>
      <c r="H191" s="5">
        <v>0.94799999999999995</v>
      </c>
      <c r="I191" s="5">
        <v>0.46899999999999997</v>
      </c>
      <c r="J191" s="5">
        <v>0.88</v>
      </c>
      <c r="K191" s="5">
        <v>0.32200000000000001</v>
      </c>
      <c r="L191" s="4"/>
    </row>
    <row r="192" spans="1:12" x14ac:dyDescent="0.25">
      <c r="A192" s="6">
        <v>39</v>
      </c>
      <c r="B192" s="1">
        <v>0.30299999999999999</v>
      </c>
      <c r="C192" s="1">
        <v>0.41099999999999998</v>
      </c>
      <c r="E192" s="2">
        <v>0.92700000000000005</v>
      </c>
      <c r="F192" s="64">
        <v>0.95799999999999996</v>
      </c>
      <c r="G192" s="2">
        <v>0.495</v>
      </c>
      <c r="H192" s="65">
        <v>0.94499999999999995</v>
      </c>
      <c r="I192" s="65">
        <v>0.45500000000000002</v>
      </c>
      <c r="J192" s="66">
        <v>0.877</v>
      </c>
      <c r="K192" s="66">
        <v>0.28199999999999997</v>
      </c>
    </row>
    <row r="193" spans="1:11" x14ac:dyDescent="0.25">
      <c r="A193" s="6">
        <v>39.1</v>
      </c>
      <c r="B193" s="1">
        <v>0.30299999999999999</v>
      </c>
      <c r="C193" s="1">
        <v>0.41099999999999998</v>
      </c>
      <c r="E193" s="2">
        <v>0.92700000000000005</v>
      </c>
      <c r="F193" s="64">
        <v>0.95799999999999996</v>
      </c>
      <c r="G193" s="2">
        <v>0.495</v>
      </c>
      <c r="H193" s="65">
        <v>0.94499999999999995</v>
      </c>
      <c r="I193" s="65">
        <v>0.45500000000000002</v>
      </c>
      <c r="J193" s="66">
        <v>0.877</v>
      </c>
      <c r="K193" s="66">
        <v>0.28199999999999997</v>
      </c>
    </row>
    <row r="194" spans="1:11" x14ac:dyDescent="0.25">
      <c r="A194" s="6">
        <v>39.200000000000003</v>
      </c>
      <c r="B194" s="1">
        <v>0.30299999999999999</v>
      </c>
      <c r="C194" s="1">
        <v>0.41099999999999998</v>
      </c>
      <c r="E194" s="2">
        <v>0.92700000000000005</v>
      </c>
      <c r="F194" s="64">
        <v>0.95799999999999996</v>
      </c>
      <c r="G194" s="2">
        <v>0.495</v>
      </c>
      <c r="H194" s="65">
        <v>0.94499999999999995</v>
      </c>
      <c r="I194" s="65">
        <v>0.45500000000000002</v>
      </c>
      <c r="J194" s="66">
        <v>0.877</v>
      </c>
      <c r="K194" s="66">
        <v>0.28199999999999997</v>
      </c>
    </row>
    <row r="195" spans="1:11" x14ac:dyDescent="0.25">
      <c r="A195" s="6">
        <v>39.299999999999997</v>
      </c>
      <c r="B195" s="1">
        <v>0.30299999999999999</v>
      </c>
      <c r="C195" s="1">
        <v>0.41099999999999998</v>
      </c>
      <c r="E195" s="2">
        <v>0.92700000000000005</v>
      </c>
      <c r="F195" s="64">
        <v>0.95799999999999996</v>
      </c>
      <c r="G195" s="2">
        <v>0.495</v>
      </c>
      <c r="H195" s="65">
        <v>0.94499999999999995</v>
      </c>
      <c r="I195" s="65">
        <v>0.45500000000000002</v>
      </c>
      <c r="J195" s="66">
        <v>0.877</v>
      </c>
      <c r="K195" s="66">
        <v>0.28199999999999997</v>
      </c>
    </row>
    <row r="196" spans="1:11" x14ac:dyDescent="0.25">
      <c r="A196" s="6">
        <v>39.4</v>
      </c>
      <c r="B196" s="1">
        <v>0.30299999999999999</v>
      </c>
      <c r="C196" s="1">
        <v>0.41099999999999998</v>
      </c>
      <c r="E196" s="2">
        <v>0.92700000000000005</v>
      </c>
      <c r="F196" s="64">
        <v>0.95799999999999996</v>
      </c>
      <c r="G196" s="2">
        <v>0.495</v>
      </c>
      <c r="H196" s="65">
        <v>0.94499999999999995</v>
      </c>
      <c r="I196" s="65">
        <v>0.45500000000000002</v>
      </c>
      <c r="J196" s="66">
        <v>0.877</v>
      </c>
      <c r="K196" s="66">
        <v>0.28199999999999997</v>
      </c>
    </row>
    <row r="197" spans="1:11" x14ac:dyDescent="0.25">
      <c r="A197" s="6">
        <v>39.5</v>
      </c>
      <c r="B197" s="1">
        <v>0.30299999999999999</v>
      </c>
      <c r="C197" s="1">
        <v>0.41099999999999998</v>
      </c>
      <c r="E197" s="2">
        <v>0.92700000000000005</v>
      </c>
      <c r="F197" s="64">
        <v>0.95799999999999996</v>
      </c>
      <c r="G197" s="2">
        <v>0.495</v>
      </c>
      <c r="H197" s="65">
        <v>0.94499999999999995</v>
      </c>
      <c r="I197" s="65">
        <v>0.45500000000000002</v>
      </c>
      <c r="J197" s="66">
        <v>0.877</v>
      </c>
      <c r="K197" s="66">
        <v>0.28199999999999997</v>
      </c>
    </row>
    <row r="198" spans="1:11" x14ac:dyDescent="0.25">
      <c r="A198" s="6">
        <v>39.6</v>
      </c>
      <c r="B198" s="1">
        <v>0.30299999999999999</v>
      </c>
      <c r="C198" s="1">
        <v>0.41099999999999998</v>
      </c>
      <c r="E198" s="2">
        <v>0.92700000000000005</v>
      </c>
      <c r="F198" s="64">
        <v>0.95799999999999996</v>
      </c>
      <c r="G198" s="2">
        <v>0.495</v>
      </c>
      <c r="H198" s="65">
        <v>0.94499999999999995</v>
      </c>
      <c r="I198" s="65">
        <v>0.45500000000000002</v>
      </c>
      <c r="J198" s="66">
        <v>0.877</v>
      </c>
      <c r="K198" s="66">
        <v>0.28199999999999997</v>
      </c>
    </row>
    <row r="199" spans="1:11" x14ac:dyDescent="0.25">
      <c r="A199" s="6">
        <v>39.700000000000003</v>
      </c>
      <c r="B199" s="1">
        <v>0.30299999999999999</v>
      </c>
      <c r="C199" s="1">
        <v>0.41099999999999998</v>
      </c>
      <c r="E199" s="2">
        <v>0.92700000000000005</v>
      </c>
      <c r="F199" s="64">
        <v>0.95799999999999996</v>
      </c>
      <c r="G199" s="2">
        <v>0.495</v>
      </c>
      <c r="H199" s="65">
        <v>0.94499999999999995</v>
      </c>
      <c r="I199" s="65">
        <v>0.45500000000000002</v>
      </c>
      <c r="J199" s="66">
        <v>0.877</v>
      </c>
      <c r="K199" s="66">
        <v>0.28199999999999997</v>
      </c>
    </row>
    <row r="200" spans="1:11" x14ac:dyDescent="0.25">
      <c r="A200" s="6">
        <v>39.799999999999997</v>
      </c>
      <c r="B200" s="1">
        <v>0.30299999999999999</v>
      </c>
      <c r="C200" s="1">
        <v>0.41099999999999998</v>
      </c>
      <c r="E200" s="2">
        <v>0.92700000000000005</v>
      </c>
      <c r="F200" s="64">
        <v>0.95799999999999996</v>
      </c>
      <c r="G200" s="2">
        <v>0.495</v>
      </c>
      <c r="H200" s="65">
        <v>0.94499999999999995</v>
      </c>
      <c r="I200" s="65">
        <v>0.45500000000000002</v>
      </c>
      <c r="J200" s="66">
        <v>0.877</v>
      </c>
      <c r="K200" s="66">
        <v>0.28199999999999997</v>
      </c>
    </row>
    <row r="201" spans="1:11" x14ac:dyDescent="0.25">
      <c r="A201" s="6">
        <v>39.9</v>
      </c>
      <c r="B201" s="1">
        <v>0.30299999999999999</v>
      </c>
      <c r="C201" s="1">
        <v>0.41099999999999998</v>
      </c>
      <c r="E201" s="2">
        <v>0.92700000000000005</v>
      </c>
      <c r="F201" s="64">
        <v>0.95799999999999996</v>
      </c>
      <c r="G201" s="2">
        <v>0.495</v>
      </c>
      <c r="H201" s="65">
        <v>0.94499999999999995</v>
      </c>
      <c r="I201" s="65">
        <v>0.45500000000000002</v>
      </c>
      <c r="J201" s="66">
        <v>0.877</v>
      </c>
      <c r="K201" s="66">
        <v>0.28199999999999997</v>
      </c>
    </row>
    <row r="202" spans="1:11" x14ac:dyDescent="0.25">
      <c r="A202" s="6">
        <v>40</v>
      </c>
      <c r="B202" s="1">
        <v>0.30299999999999999</v>
      </c>
      <c r="C202" s="1">
        <v>0.41099999999999998</v>
      </c>
      <c r="E202" s="2">
        <v>0.92700000000000005</v>
      </c>
      <c r="F202" s="64">
        <v>0.95799999999999996</v>
      </c>
      <c r="G202" s="2">
        <v>0.495</v>
      </c>
      <c r="H202" s="65">
        <v>0.94499999999999995</v>
      </c>
      <c r="I202" s="65">
        <v>0.45500000000000002</v>
      </c>
      <c r="J202" s="66">
        <v>0.877</v>
      </c>
      <c r="K202" s="66">
        <v>0.28199999999999997</v>
      </c>
    </row>
    <row r="203" spans="1:11" x14ac:dyDescent="0.25">
      <c r="B203" t="s">
        <v>101</v>
      </c>
      <c r="C203" s="1"/>
      <c r="E203" s="2"/>
    </row>
  </sheetData>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AF41B85B8595408DE008049CA40C8A" ma:contentTypeVersion="13" ma:contentTypeDescription="Een nieuw document maken." ma:contentTypeScope="" ma:versionID="56d3baa9200e837bbba4b1b69cfb9f55">
  <xsd:schema xmlns:xsd="http://www.w3.org/2001/XMLSchema" xmlns:xs="http://www.w3.org/2001/XMLSchema" xmlns:p="http://schemas.microsoft.com/office/2006/metadata/properties" xmlns:ns3="c86b5c6d-9f13-46fa-b29c-1546542a7c0e" xmlns:ns4="dac44f7c-f7fc-41b0-8e69-b4695febfac3" targetNamespace="http://schemas.microsoft.com/office/2006/metadata/properties" ma:root="true" ma:fieldsID="c8080f303c7fcc0a269623ef8f82896a" ns3:_="" ns4:_="">
    <xsd:import namespace="c86b5c6d-9f13-46fa-b29c-1546542a7c0e"/>
    <xsd:import namespace="dac44f7c-f7fc-41b0-8e69-b4695febfac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6b5c6d-9f13-46fa-b29c-1546542a7c0e"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SharingHintHash" ma:index="10" nillable="true" ma:displayName="Hint-hash delen"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c44f7c-f7fc-41b0-8e69-b4695febfac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6130CB-A62E-4B01-AA6C-08840C4C553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312B657-E665-4B7F-B489-818080FB690C}">
  <ds:schemaRefs>
    <ds:schemaRef ds:uri="http://schemas.microsoft.com/sharepoint/v3/contenttype/forms"/>
  </ds:schemaRefs>
</ds:datastoreItem>
</file>

<file path=customXml/itemProps3.xml><?xml version="1.0" encoding="utf-8"?>
<ds:datastoreItem xmlns:ds="http://schemas.openxmlformats.org/officeDocument/2006/customXml" ds:itemID="{45BC85E9-1A01-4920-AE50-6CE23D438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6b5c6d-9f13-46fa-b29c-1546542a7c0e"/>
    <ds:schemaRef ds:uri="dac44f7c-f7fc-41b0-8e69-b4695febf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Invoer doelen</vt:lpstr>
      <vt:lpstr>Invoer eindresultaten</vt:lpstr>
      <vt:lpstr>Invoer tussenresultaten</vt:lpstr>
      <vt:lpstr>Uitvoer data</vt:lpstr>
      <vt:lpstr>Grafieken totaal</vt:lpstr>
      <vt:lpstr>Grafieken 1F per vak</vt:lpstr>
      <vt:lpstr>Grafieken 2F 1S per vak</vt:lpstr>
      <vt:lpstr>Grafieken per vak gecombineerd</vt:lpstr>
      <vt:lpstr>Verbergen</vt:lpstr>
      <vt:lpstr>'Grafieken 1F per vak'!Afdrukbereik</vt:lpstr>
      <vt:lpstr>'Grafieken 2F 1S per vak'!Afdrukbereik</vt:lpstr>
      <vt:lpstr>'Grafieken 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van der Woude | Melior Advies</dc:creator>
  <cp:keywords/>
  <dc:description/>
  <cp:lastModifiedBy>Henk van der Woude</cp:lastModifiedBy>
  <cp:revision>1</cp:revision>
  <dcterms:created xsi:type="dcterms:W3CDTF">2019-10-12T08:38:15Z</dcterms:created>
  <dcterms:modified xsi:type="dcterms:W3CDTF">2025-09-09T07:25:11Z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0x010100E2AF41B85B8595408DE008049CA40C8A</vt:lpwstr>
  </property>
</Properties>
</file>